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75" windowWidth="15315" windowHeight="6210"/>
  </bookViews>
  <sheets>
    <sheet name="Summary Costs Supply Projects" sheetId="6" r:id="rId1"/>
    <sheet name="Useful Life" sheetId="13" r:id="rId2"/>
    <sheet name="Project 1" sheetId="1" r:id="rId3"/>
    <sheet name="Project 1 Cost of Design etc" sheetId="3" r:id="rId4"/>
    <sheet name="Project 2" sheetId="7" r:id="rId5"/>
    <sheet name="Project 2 Cost of Design etc" sheetId="8" r:id="rId6"/>
    <sheet name="Project 3" sheetId="9" r:id="rId7"/>
    <sheet name="Project 3 Cost of Design etc" sheetId="10" r:id="rId8"/>
    <sheet name="Project 4" sheetId="11" r:id="rId9"/>
    <sheet name="Project 4 Cost of Design etc" sheetId="12" r:id="rId10"/>
    <sheet name="Project 5" sheetId="15" r:id="rId11"/>
    <sheet name="Project 5 Cost of Design etc" sheetId="16" r:id="rId12"/>
    <sheet name="Project 6" sheetId="17" r:id="rId13"/>
    <sheet name="Project 6 Cost of Design etc" sheetId="20" r:id="rId14"/>
    <sheet name="Project 7" sheetId="19" r:id="rId15"/>
    <sheet name="Project 7 Cost of Design etc" sheetId="18" r:id="rId16"/>
    <sheet name="Project 8" sheetId="21" r:id="rId17"/>
    <sheet name="Project 8 Cost of Design etc" sheetId="22" r:id="rId18"/>
    <sheet name="Project 9" sheetId="23" r:id="rId19"/>
    <sheet name="Project 9 Cost of Design etc" sheetId="24" r:id="rId20"/>
    <sheet name="Project 10" sheetId="25" r:id="rId21"/>
    <sheet name="Project 10 Cost of Design etc" sheetId="26" r:id="rId22"/>
    <sheet name="Project 11" sheetId="27" r:id="rId23"/>
    <sheet name="Project 11 Cost of Design etc" sheetId="28" r:id="rId24"/>
    <sheet name="Project 12" sheetId="29" r:id="rId25"/>
    <sheet name="Project 12 Cost of Design etc" sheetId="30" r:id="rId26"/>
    <sheet name="Project 13" sheetId="31" r:id="rId27"/>
    <sheet name="Project 13 Cost of Design etc" sheetId="32" r:id="rId28"/>
    <sheet name="Project 14" sheetId="33" r:id="rId29"/>
    <sheet name="Project 14 Cost of Design etc" sheetId="34" r:id="rId30"/>
    <sheet name="Project 15" sheetId="35" r:id="rId31"/>
    <sheet name="Project 15 Cost of Design etc" sheetId="36" r:id="rId32"/>
    <sheet name="Validation Lists" sheetId="2" r:id="rId33"/>
  </sheets>
  <definedNames>
    <definedName name="Markup">'Validation Lists'!$A$12:$A$13</definedName>
    <definedName name="_xlnm.Print_Area" localSheetId="2">'Project 1'!$A$9:$I$54</definedName>
    <definedName name="_xlnm.Print_Area" localSheetId="20">'Project 10'!$A$9:$I$55</definedName>
    <definedName name="_xlnm.Print_Area" localSheetId="22">'Project 11'!$A$9:$I$55</definedName>
    <definedName name="_xlnm.Print_Area" localSheetId="24">'Project 12'!$A$9:$I$55</definedName>
    <definedName name="_xlnm.Print_Area" localSheetId="26">'Project 13'!$A$9:$I$55</definedName>
    <definedName name="_xlnm.Print_Area" localSheetId="28">'Project 14'!$A$9:$I$55</definedName>
    <definedName name="_xlnm.Print_Area" localSheetId="30">'Project 15'!$A$9:$I$55</definedName>
    <definedName name="_xlnm.Print_Area" localSheetId="4">'Project 2'!$A$9:$I$55</definedName>
    <definedName name="_xlnm.Print_Area" localSheetId="6">'Project 3'!$A$9:$I$55</definedName>
    <definedName name="_xlnm.Print_Area" localSheetId="8">'Project 4'!$A$9:$I$55</definedName>
    <definedName name="_xlnm.Print_Area" localSheetId="10">'Project 5'!$A$9:$I$55</definedName>
    <definedName name="_xlnm.Print_Area" localSheetId="12">'Project 6'!$A$9:$I$55</definedName>
    <definedName name="_xlnm.Print_Area" localSheetId="14">'Project 7'!$A$9:$I$55</definedName>
    <definedName name="_xlnm.Print_Area" localSheetId="16">'Project 8'!$A$9:$I$55</definedName>
    <definedName name="_xlnm.Print_Area" localSheetId="18">'Project 9'!$A$9:$I$55</definedName>
    <definedName name="_xlnm.Print_Titles" localSheetId="2">'Project 1'!$1:$8</definedName>
    <definedName name="_xlnm.Print_Titles" localSheetId="20">'Project 10'!$1:$8</definedName>
    <definedName name="_xlnm.Print_Titles" localSheetId="22">'Project 11'!$1:$8</definedName>
    <definedName name="_xlnm.Print_Titles" localSheetId="24">'Project 12'!$1:$8</definedName>
    <definedName name="_xlnm.Print_Titles" localSheetId="26">'Project 13'!$1:$8</definedName>
    <definedName name="_xlnm.Print_Titles" localSheetId="28">'Project 14'!$1:$8</definedName>
    <definedName name="_xlnm.Print_Titles" localSheetId="30">'Project 15'!$1:$8</definedName>
    <definedName name="_xlnm.Print_Titles" localSheetId="4">'Project 2'!$1:$8</definedName>
    <definedName name="_xlnm.Print_Titles" localSheetId="6">'Project 3'!$1:$8</definedName>
    <definedName name="_xlnm.Print_Titles" localSheetId="8">'Project 4'!$1:$8</definedName>
    <definedName name="_xlnm.Print_Titles" localSheetId="10">'Project 5'!$1:$8</definedName>
    <definedName name="_xlnm.Print_Titles" localSheetId="12">'Project 6'!$1:$8</definedName>
    <definedName name="_xlnm.Print_Titles" localSheetId="14">'Project 7'!$1:$8</definedName>
    <definedName name="_xlnm.Print_Titles" localSheetId="16">'Project 8'!$1:$8</definedName>
    <definedName name="_xlnm.Print_Titles" localSheetId="18">'Project 9'!$1:$8</definedName>
    <definedName name="ProjectType">'Validation Lists'!$A$2:$A$6</definedName>
    <definedName name="ProjectTypeblank">'Validation Lists'!$A$2:$A$6</definedName>
    <definedName name="projtype">'Validation Lists'!$A$1:$A$6</definedName>
    <definedName name="YESNO">'Validation Lists'!$A$7:$A$8</definedName>
  </definedNames>
  <calcPr calcId="125725"/>
</workbook>
</file>

<file path=xl/calcChain.xml><?xml version="1.0" encoding="utf-8"?>
<calcChain xmlns="http://schemas.openxmlformats.org/spreadsheetml/2006/main">
  <c r="Q20" i="6"/>
  <c r="Q19"/>
  <c r="Q16"/>
  <c r="Q15"/>
  <c r="Q11"/>
  <c r="Q10"/>
  <c r="Q8"/>
  <c r="Q7"/>
  <c r="Q3"/>
  <c r="Q4" s="1"/>
  <c r="Q2"/>
  <c r="P20"/>
  <c r="P19"/>
  <c r="P16"/>
  <c r="P15"/>
  <c r="P14"/>
  <c r="P11"/>
  <c r="P10"/>
  <c r="P8"/>
  <c r="P7"/>
  <c r="P3"/>
  <c r="P4" s="1"/>
  <c r="P2"/>
  <c r="O20"/>
  <c r="O19"/>
  <c r="O16"/>
  <c r="O15"/>
  <c r="O11"/>
  <c r="O10"/>
  <c r="O8"/>
  <c r="O7"/>
  <c r="O3"/>
  <c r="O4" s="1"/>
  <c r="O2"/>
  <c r="N20"/>
  <c r="N19"/>
  <c r="N18"/>
  <c r="N16"/>
  <c r="N15"/>
  <c r="N11"/>
  <c r="N10"/>
  <c r="N9"/>
  <c r="N8"/>
  <c r="N7"/>
  <c r="N3"/>
  <c r="N4" s="1"/>
  <c r="N2"/>
  <c r="M20"/>
  <c r="M19"/>
  <c r="M17"/>
  <c r="M16"/>
  <c r="M15"/>
  <c r="M11"/>
  <c r="M10"/>
  <c r="M8"/>
  <c r="M7"/>
  <c r="M3"/>
  <c r="M4" s="1"/>
  <c r="M2"/>
  <c r="L20"/>
  <c r="L19"/>
  <c r="L16"/>
  <c r="L15"/>
  <c r="L14"/>
  <c r="L11"/>
  <c r="L10"/>
  <c r="L8"/>
  <c r="L7"/>
  <c r="L3"/>
  <c r="L4" s="1"/>
  <c r="L2"/>
  <c r="K20"/>
  <c r="K19"/>
  <c r="K17"/>
  <c r="K16"/>
  <c r="K15"/>
  <c r="K11"/>
  <c r="K10"/>
  <c r="K8"/>
  <c r="K7"/>
  <c r="K3"/>
  <c r="K4" s="1"/>
  <c r="K2"/>
  <c r="J20"/>
  <c r="J19"/>
  <c r="J16"/>
  <c r="J15"/>
  <c r="J14"/>
  <c r="J11"/>
  <c r="J10"/>
  <c r="J8"/>
  <c r="J7"/>
  <c r="J3"/>
  <c r="J4" s="1"/>
  <c r="J2"/>
  <c r="I20"/>
  <c r="I19"/>
  <c r="I17"/>
  <c r="I16"/>
  <c r="I15"/>
  <c r="I11"/>
  <c r="I10"/>
  <c r="I8"/>
  <c r="I7"/>
  <c r="I3"/>
  <c r="I4" s="1"/>
  <c r="I2"/>
  <c r="H20"/>
  <c r="H19"/>
  <c r="H18"/>
  <c r="H16"/>
  <c r="H15"/>
  <c r="H11"/>
  <c r="H10"/>
  <c r="H8"/>
  <c r="H7"/>
  <c r="H3"/>
  <c r="H4" s="1"/>
  <c r="H2"/>
  <c r="G20"/>
  <c r="G19"/>
  <c r="G16"/>
  <c r="G15"/>
  <c r="G11"/>
  <c r="G10"/>
  <c r="G8"/>
  <c r="G7"/>
  <c r="G3"/>
  <c r="G4" s="1"/>
  <c r="G2"/>
  <c r="D22" i="35"/>
  <c r="C22"/>
  <c r="C13" i="36"/>
  <c r="D12"/>
  <c r="D11"/>
  <c r="D10"/>
  <c r="D9"/>
  <c r="D8"/>
  <c r="D7"/>
  <c r="D6"/>
  <c r="D5"/>
  <c r="D4"/>
  <c r="D13" s="1"/>
  <c r="A4"/>
  <c r="A5" s="1"/>
  <c r="A6" s="1"/>
  <c r="A7" s="1"/>
  <c r="A8" s="1"/>
  <c r="A9" s="1"/>
  <c r="A10" s="1"/>
  <c r="A11" s="1"/>
  <c r="A12" s="1"/>
  <c r="A13" s="1"/>
  <c r="A14" s="1"/>
  <c r="D3"/>
  <c r="G51" i="35"/>
  <c r="Q17" i="6" s="1"/>
  <c r="G48" i="35"/>
  <c r="C47"/>
  <c r="D46"/>
  <c r="G46" s="1"/>
  <c r="D45"/>
  <c r="G45" s="1"/>
  <c r="G44"/>
  <c r="D44"/>
  <c r="G43"/>
  <c r="D43"/>
  <c r="D42"/>
  <c r="G42" s="1"/>
  <c r="G41"/>
  <c r="G38"/>
  <c r="C37"/>
  <c r="G36"/>
  <c r="D36"/>
  <c r="G35"/>
  <c r="D35"/>
  <c r="G34"/>
  <c r="D34"/>
  <c r="G33"/>
  <c r="D33"/>
  <c r="G32"/>
  <c r="G37" s="1"/>
  <c r="D32"/>
  <c r="D37" s="1"/>
  <c r="G31"/>
  <c r="G28"/>
  <c r="Q14" i="6" s="1"/>
  <c r="D27" i="35"/>
  <c r="Q18" i="6" s="1"/>
  <c r="C27" i="35"/>
  <c r="G25"/>
  <c r="C25"/>
  <c r="D24"/>
  <c r="D25" s="1"/>
  <c r="D23"/>
  <c r="G22"/>
  <c r="H20"/>
  <c r="C19"/>
  <c r="G18"/>
  <c r="D18"/>
  <c r="G17"/>
  <c r="D17"/>
  <c r="G16"/>
  <c r="D16"/>
  <c r="G15"/>
  <c r="D15"/>
  <c r="G14"/>
  <c r="D14"/>
  <c r="D19" s="1"/>
  <c r="G13"/>
  <c r="D13"/>
  <c r="G12"/>
  <c r="G19" s="1"/>
  <c r="D12"/>
  <c r="G10"/>
  <c r="I6"/>
  <c r="B5"/>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D22" i="33"/>
  <c r="C22"/>
  <c r="C13" i="34"/>
  <c r="D12"/>
  <c r="D11"/>
  <c r="D10"/>
  <c r="D9"/>
  <c r="D8"/>
  <c r="D7"/>
  <c r="D6"/>
  <c r="D5"/>
  <c r="D4"/>
  <c r="D13" s="1"/>
  <c r="A4"/>
  <c r="A5" s="1"/>
  <c r="A6" s="1"/>
  <c r="A7" s="1"/>
  <c r="A8" s="1"/>
  <c r="A9" s="1"/>
  <c r="A10" s="1"/>
  <c r="A11" s="1"/>
  <c r="A12" s="1"/>
  <c r="A13" s="1"/>
  <c r="A14" s="1"/>
  <c r="D3"/>
  <c r="G51" i="33"/>
  <c r="P17" i="6" s="1"/>
  <c r="G48" i="33"/>
  <c r="C47"/>
  <c r="D46"/>
  <c r="G46" s="1"/>
  <c r="G45"/>
  <c r="D45"/>
  <c r="G44"/>
  <c r="D44"/>
  <c r="G43"/>
  <c r="D43"/>
  <c r="D42"/>
  <c r="G42" s="1"/>
  <c r="G47" s="1"/>
  <c r="G41"/>
  <c r="G38"/>
  <c r="C37"/>
  <c r="G36"/>
  <c r="D36"/>
  <c r="G35"/>
  <c r="D35"/>
  <c r="G34"/>
  <c r="D34"/>
  <c r="G33"/>
  <c r="D33"/>
  <c r="G32"/>
  <c r="G37" s="1"/>
  <c r="D32"/>
  <c r="D37" s="1"/>
  <c r="G31"/>
  <c r="G28"/>
  <c r="D27"/>
  <c r="P18" i="6" s="1"/>
  <c r="C27" i="33"/>
  <c r="G25"/>
  <c r="C25"/>
  <c r="D24"/>
  <c r="D25" s="1"/>
  <c r="D23"/>
  <c r="G22"/>
  <c r="H20"/>
  <c r="C19"/>
  <c r="C26" s="1"/>
  <c r="G18"/>
  <c r="D18"/>
  <c r="G17"/>
  <c r="D17"/>
  <c r="G16"/>
  <c r="D16"/>
  <c r="G15"/>
  <c r="D15"/>
  <c r="G14"/>
  <c r="D14"/>
  <c r="D19" s="1"/>
  <c r="D26" s="1"/>
  <c r="P9" i="6" s="1"/>
  <c r="G13" i="33"/>
  <c r="D13"/>
  <c r="G12"/>
  <c r="G19" s="1"/>
  <c r="D12"/>
  <c r="G10"/>
  <c r="I6"/>
  <c r="B5"/>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D22" i="31"/>
  <c r="C22"/>
  <c r="D13" i="32"/>
  <c r="C13"/>
  <c r="D12"/>
  <c r="D11"/>
  <c r="D10"/>
  <c r="D9"/>
  <c r="D8"/>
  <c r="D7"/>
  <c r="D6"/>
  <c r="D5"/>
  <c r="D4"/>
  <c r="A4"/>
  <c r="A5" s="1"/>
  <c r="A6" s="1"/>
  <c r="A7" s="1"/>
  <c r="A8" s="1"/>
  <c r="A9" s="1"/>
  <c r="A10" s="1"/>
  <c r="A11" s="1"/>
  <c r="A12" s="1"/>
  <c r="A13" s="1"/>
  <c r="A14" s="1"/>
  <c r="D3"/>
  <c r="G51" i="31"/>
  <c r="O17" i="6" s="1"/>
  <c r="G48" i="31"/>
  <c r="C47"/>
  <c r="D46"/>
  <c r="G46" s="1"/>
  <c r="G45"/>
  <c r="D45"/>
  <c r="G44"/>
  <c r="D44"/>
  <c r="D43"/>
  <c r="G43" s="1"/>
  <c r="D42"/>
  <c r="G42" s="1"/>
  <c r="G47" s="1"/>
  <c r="G41"/>
  <c r="G38"/>
  <c r="C37"/>
  <c r="G36"/>
  <c r="D36"/>
  <c r="G35"/>
  <c r="D35"/>
  <c r="G34"/>
  <c r="D34"/>
  <c r="G33"/>
  <c r="D33"/>
  <c r="G32"/>
  <c r="G37" s="1"/>
  <c r="D32"/>
  <c r="D37" s="1"/>
  <c r="G31"/>
  <c r="G28"/>
  <c r="O14" i="6" s="1"/>
  <c r="D27" i="31"/>
  <c r="O18" i="6" s="1"/>
  <c r="C27" i="31"/>
  <c r="G25"/>
  <c r="D25"/>
  <c r="C25"/>
  <c r="D24"/>
  <c r="D23"/>
  <c r="G22"/>
  <c r="H20"/>
  <c r="C19"/>
  <c r="G18"/>
  <c r="D18"/>
  <c r="G17"/>
  <c r="D17"/>
  <c r="G16"/>
  <c r="D16"/>
  <c r="G15"/>
  <c r="D15"/>
  <c r="G14"/>
  <c r="D14"/>
  <c r="G13"/>
  <c r="D13"/>
  <c r="G12"/>
  <c r="G19" s="1"/>
  <c r="D12"/>
  <c r="D19" s="1"/>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D22" i="29"/>
  <c r="C22"/>
  <c r="C13" i="30"/>
  <c r="D12"/>
  <c r="D11"/>
  <c r="D10"/>
  <c r="D9"/>
  <c r="D8"/>
  <c r="D7"/>
  <c r="D6"/>
  <c r="D5"/>
  <c r="A5"/>
  <c r="A6" s="1"/>
  <c r="A7" s="1"/>
  <c r="A8" s="1"/>
  <c r="A9" s="1"/>
  <c r="A10" s="1"/>
  <c r="A11" s="1"/>
  <c r="A12" s="1"/>
  <c r="A13" s="1"/>
  <c r="A14" s="1"/>
  <c r="D4"/>
  <c r="D13" s="1"/>
  <c r="A4"/>
  <c r="D3"/>
  <c r="G51" i="29"/>
  <c r="N17" i="6" s="1"/>
  <c r="G48" i="29"/>
  <c r="C47"/>
  <c r="D46"/>
  <c r="G46" s="1"/>
  <c r="D45"/>
  <c r="G45" s="1"/>
  <c r="G44"/>
  <c r="D44"/>
  <c r="G43"/>
  <c r="D43"/>
  <c r="D42"/>
  <c r="G42" s="1"/>
  <c r="G41"/>
  <c r="G38"/>
  <c r="C37"/>
  <c r="G36"/>
  <c r="D36"/>
  <c r="G35"/>
  <c r="D35"/>
  <c r="G34"/>
  <c r="D34"/>
  <c r="G33"/>
  <c r="D33"/>
  <c r="G32"/>
  <c r="G37" s="1"/>
  <c r="D32"/>
  <c r="D37" s="1"/>
  <c r="G31"/>
  <c r="G28"/>
  <c r="N14" i="6" s="1"/>
  <c r="D27" i="29"/>
  <c r="C27"/>
  <c r="G25"/>
  <c r="C25"/>
  <c r="D24"/>
  <c r="D25" s="1"/>
  <c r="D23"/>
  <c r="G22"/>
  <c r="H20"/>
  <c r="C19"/>
  <c r="G18"/>
  <c r="D18"/>
  <c r="G17"/>
  <c r="D17"/>
  <c r="G16"/>
  <c r="D16"/>
  <c r="G15"/>
  <c r="D15"/>
  <c r="G14"/>
  <c r="D14"/>
  <c r="D19" s="1"/>
  <c r="D26" s="1"/>
  <c r="G13"/>
  <c r="D13"/>
  <c r="G12"/>
  <c r="G19" s="1"/>
  <c r="G26" s="1"/>
  <c r="D12"/>
  <c r="G10"/>
  <c r="I6"/>
  <c r="B5"/>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D22" i="27"/>
  <c r="C22"/>
  <c r="D13" i="28"/>
  <c r="C13"/>
  <c r="D12"/>
  <c r="D11"/>
  <c r="D10"/>
  <c r="D9"/>
  <c r="D8"/>
  <c r="D7"/>
  <c r="D6"/>
  <c r="D5"/>
  <c r="D4"/>
  <c r="A4"/>
  <c r="A5" s="1"/>
  <c r="A6" s="1"/>
  <c r="A7" s="1"/>
  <c r="A8" s="1"/>
  <c r="A9" s="1"/>
  <c r="A10" s="1"/>
  <c r="A11" s="1"/>
  <c r="A12" s="1"/>
  <c r="A13" s="1"/>
  <c r="A14" s="1"/>
  <c r="D3"/>
  <c r="G51" i="27"/>
  <c r="G48"/>
  <c r="C47"/>
  <c r="G46"/>
  <c r="D46"/>
  <c r="D45"/>
  <c r="G45" s="1"/>
  <c r="G44"/>
  <c r="D44"/>
  <c r="G43"/>
  <c r="D43"/>
  <c r="G42"/>
  <c r="D42"/>
  <c r="D47" s="1"/>
  <c r="G41"/>
  <c r="G38"/>
  <c r="C37"/>
  <c r="G36"/>
  <c r="D36"/>
  <c r="G35"/>
  <c r="D35"/>
  <c r="G34"/>
  <c r="D34"/>
  <c r="G33"/>
  <c r="D33"/>
  <c r="G32"/>
  <c r="G37" s="1"/>
  <c r="D32"/>
  <c r="D37" s="1"/>
  <c r="G31"/>
  <c r="G28"/>
  <c r="M14" i="6" s="1"/>
  <c r="D27" i="27"/>
  <c r="M18" i="6" s="1"/>
  <c r="C27" i="27"/>
  <c r="G25"/>
  <c r="C25"/>
  <c r="D24"/>
  <c r="D25" s="1"/>
  <c r="D23"/>
  <c r="G22"/>
  <c r="H20"/>
  <c r="C19"/>
  <c r="C26" s="1"/>
  <c r="G18"/>
  <c r="D18"/>
  <c r="G17"/>
  <c r="D17"/>
  <c r="G16"/>
  <c r="D16"/>
  <c r="G15"/>
  <c r="D15"/>
  <c r="G14"/>
  <c r="G19" s="1"/>
  <c r="D14"/>
  <c r="G13"/>
  <c r="D13"/>
  <c r="D19" s="1"/>
  <c r="G12"/>
  <c r="D12"/>
  <c r="G10"/>
  <c r="I6"/>
  <c r="B5"/>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D22" i="25"/>
  <c r="C22"/>
  <c r="C26" s="1"/>
  <c r="D13" i="26"/>
  <c r="C13"/>
  <c r="D12"/>
  <c r="D11"/>
  <c r="D10"/>
  <c r="D9"/>
  <c r="D8"/>
  <c r="D7"/>
  <c r="D6"/>
  <c r="D5"/>
  <c r="D4"/>
  <c r="A4"/>
  <c r="A5" s="1"/>
  <c r="A6" s="1"/>
  <c r="A7" s="1"/>
  <c r="A8" s="1"/>
  <c r="A9" s="1"/>
  <c r="A10" s="1"/>
  <c r="A11" s="1"/>
  <c r="A12" s="1"/>
  <c r="A13" s="1"/>
  <c r="A14" s="1"/>
  <c r="D3"/>
  <c r="G51" i="25"/>
  <c r="L17" i="6" s="1"/>
  <c r="G48" i="25"/>
  <c r="C47"/>
  <c r="G46"/>
  <c r="D46"/>
  <c r="G45"/>
  <c r="D45"/>
  <c r="D44"/>
  <c r="G44" s="1"/>
  <c r="D43"/>
  <c r="G43" s="1"/>
  <c r="G42"/>
  <c r="D42"/>
  <c r="D47" s="1"/>
  <c r="G41"/>
  <c r="G38"/>
  <c r="C37"/>
  <c r="G36"/>
  <c r="D36"/>
  <c r="G35"/>
  <c r="D35"/>
  <c r="G34"/>
  <c r="D34"/>
  <c r="G33"/>
  <c r="D33"/>
  <c r="G32"/>
  <c r="G37" s="1"/>
  <c r="D32"/>
  <c r="D37" s="1"/>
  <c r="G31"/>
  <c r="G28"/>
  <c r="D27"/>
  <c r="L18" i="6" s="1"/>
  <c r="C27" i="25"/>
  <c r="G25"/>
  <c r="C25"/>
  <c r="D24"/>
  <c r="D23"/>
  <c r="D25" s="1"/>
  <c r="G22"/>
  <c r="H20"/>
  <c r="C19"/>
  <c r="G18"/>
  <c r="D18"/>
  <c r="G17"/>
  <c r="D17"/>
  <c r="G16"/>
  <c r="D16"/>
  <c r="G15"/>
  <c r="D15"/>
  <c r="G14"/>
  <c r="D14"/>
  <c r="G13"/>
  <c r="G19" s="1"/>
  <c r="G26" s="1"/>
  <c r="D13"/>
  <c r="G12"/>
  <c r="D12"/>
  <c r="D19" s="1"/>
  <c r="G10"/>
  <c r="I6"/>
  <c r="B5"/>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3"/>
  <c r="D22" i="21"/>
  <c r="D22" i="23"/>
  <c r="C22"/>
  <c r="D13" i="24"/>
  <c r="C13"/>
  <c r="D12"/>
  <c r="D11"/>
  <c r="D10"/>
  <c r="D9"/>
  <c r="D8"/>
  <c r="D7"/>
  <c r="D6"/>
  <c r="D5"/>
  <c r="D4"/>
  <c r="A4"/>
  <c r="A5" s="1"/>
  <c r="A6" s="1"/>
  <c r="A7" s="1"/>
  <c r="A8" s="1"/>
  <c r="A9" s="1"/>
  <c r="A10" s="1"/>
  <c r="A11" s="1"/>
  <c r="A12" s="1"/>
  <c r="A13" s="1"/>
  <c r="A14" s="1"/>
  <c r="D3"/>
  <c r="G51" i="23"/>
  <c r="G48"/>
  <c r="C47"/>
  <c r="D46"/>
  <c r="G46" s="1"/>
  <c r="G45"/>
  <c r="D45"/>
  <c r="G44"/>
  <c r="D44"/>
  <c r="D43"/>
  <c r="G43" s="1"/>
  <c r="D42"/>
  <c r="G42" s="1"/>
  <c r="G47" s="1"/>
  <c r="G41"/>
  <c r="G38"/>
  <c r="C37"/>
  <c r="G36"/>
  <c r="D36"/>
  <c r="G35"/>
  <c r="D35"/>
  <c r="G34"/>
  <c r="D34"/>
  <c r="G33"/>
  <c r="D33"/>
  <c r="G32"/>
  <c r="G37" s="1"/>
  <c r="D32"/>
  <c r="D37" s="1"/>
  <c r="G31"/>
  <c r="G28"/>
  <c r="K14" i="6" s="1"/>
  <c r="D27" i="23"/>
  <c r="K18" i="6" s="1"/>
  <c r="C27" i="23"/>
  <c r="G25"/>
  <c r="D25"/>
  <c r="C25"/>
  <c r="D24"/>
  <c r="D23"/>
  <c r="G22"/>
  <c r="H20"/>
  <c r="C19"/>
  <c r="C26" s="1"/>
  <c r="G18"/>
  <c r="D18"/>
  <c r="G17"/>
  <c r="D17"/>
  <c r="G16"/>
  <c r="D16"/>
  <c r="G15"/>
  <c r="D15"/>
  <c r="G14"/>
  <c r="D14"/>
  <c r="G13"/>
  <c r="D13"/>
  <c r="G12"/>
  <c r="G19" s="1"/>
  <c r="D12"/>
  <c r="D19" s="1"/>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C22" i="21"/>
  <c r="C13" i="22"/>
  <c r="D12"/>
  <c r="D11"/>
  <c r="D10"/>
  <c r="D9"/>
  <c r="D8"/>
  <c r="D7"/>
  <c r="D6"/>
  <c r="D5"/>
  <c r="D4"/>
  <c r="D13" s="1"/>
  <c r="A4"/>
  <c r="A5" s="1"/>
  <c r="A6" s="1"/>
  <c r="A7" s="1"/>
  <c r="A8" s="1"/>
  <c r="A9" s="1"/>
  <c r="A10" s="1"/>
  <c r="A11" s="1"/>
  <c r="A12" s="1"/>
  <c r="A13" s="1"/>
  <c r="A14" s="1"/>
  <c r="D3"/>
  <c r="G51" i="21"/>
  <c r="J17" i="6" s="1"/>
  <c r="G48" i="21"/>
  <c r="C47"/>
  <c r="D46"/>
  <c r="G46" s="1"/>
  <c r="G45"/>
  <c r="D45"/>
  <c r="G44"/>
  <c r="D44"/>
  <c r="D43"/>
  <c r="G43" s="1"/>
  <c r="D42"/>
  <c r="G42" s="1"/>
  <c r="G47" s="1"/>
  <c r="G41"/>
  <c r="G38"/>
  <c r="C37"/>
  <c r="G36"/>
  <c r="D36"/>
  <c r="G35"/>
  <c r="D35"/>
  <c r="G34"/>
  <c r="D34"/>
  <c r="G33"/>
  <c r="D33"/>
  <c r="G32"/>
  <c r="G37" s="1"/>
  <c r="D32"/>
  <c r="D37" s="1"/>
  <c r="G31"/>
  <c r="G28"/>
  <c r="D27"/>
  <c r="J18" i="6" s="1"/>
  <c r="C27" i="21"/>
  <c r="G25"/>
  <c r="D25"/>
  <c r="C25"/>
  <c r="D24"/>
  <c r="D23"/>
  <c r="G22"/>
  <c r="H20"/>
  <c r="C19"/>
  <c r="G18"/>
  <c r="D18"/>
  <c r="G17"/>
  <c r="D17"/>
  <c r="G16"/>
  <c r="D16"/>
  <c r="G15"/>
  <c r="D15"/>
  <c r="G14"/>
  <c r="D14"/>
  <c r="G13"/>
  <c r="D13"/>
  <c r="G12"/>
  <c r="G19" s="1"/>
  <c r="D12"/>
  <c r="D19" s="1"/>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D22" i="17"/>
  <c r="C22"/>
  <c r="D13" i="20"/>
  <c r="C13"/>
  <c r="D12"/>
  <c r="D11"/>
  <c r="D10"/>
  <c r="D9"/>
  <c r="D8"/>
  <c r="D7"/>
  <c r="D6"/>
  <c r="D5"/>
  <c r="D4"/>
  <c r="A4"/>
  <c r="A5" s="1"/>
  <c r="A6" s="1"/>
  <c r="A7" s="1"/>
  <c r="A8" s="1"/>
  <c r="A9" s="1"/>
  <c r="A10" s="1"/>
  <c r="A11" s="1"/>
  <c r="A12" s="1"/>
  <c r="A13" s="1"/>
  <c r="A14" s="1"/>
  <c r="D3"/>
  <c r="G51" i="19"/>
  <c r="G48"/>
  <c r="C47"/>
  <c r="D46"/>
  <c r="G46" s="1"/>
  <c r="D45"/>
  <c r="G45" s="1"/>
  <c r="G44"/>
  <c r="D44"/>
  <c r="G43"/>
  <c r="D43"/>
  <c r="D42"/>
  <c r="G42" s="1"/>
  <c r="G41"/>
  <c r="G38"/>
  <c r="C37"/>
  <c r="G36"/>
  <c r="D36"/>
  <c r="G35"/>
  <c r="D35"/>
  <c r="G34"/>
  <c r="D34"/>
  <c r="G33"/>
  <c r="D33"/>
  <c r="G32"/>
  <c r="G37" s="1"/>
  <c r="D32"/>
  <c r="D37" s="1"/>
  <c r="G31"/>
  <c r="G28"/>
  <c r="I14" i="6" s="1"/>
  <c r="D27" i="19"/>
  <c r="I18" i="6" s="1"/>
  <c r="C27" i="19"/>
  <c r="G25"/>
  <c r="C25"/>
  <c r="D24"/>
  <c r="D25" s="1"/>
  <c r="D23"/>
  <c r="G22"/>
  <c r="D22"/>
  <c r="C22"/>
  <c r="H20"/>
  <c r="C19"/>
  <c r="G18"/>
  <c r="D18"/>
  <c r="G17"/>
  <c r="D17"/>
  <c r="G16"/>
  <c r="D16"/>
  <c r="G15"/>
  <c r="D15"/>
  <c r="G14"/>
  <c r="D14"/>
  <c r="D19" s="1"/>
  <c r="G13"/>
  <c r="D13"/>
  <c r="G12"/>
  <c r="G19" s="1"/>
  <c r="D12"/>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D13" i="18"/>
  <c r="C13"/>
  <c r="D12"/>
  <c r="D11"/>
  <c r="D10"/>
  <c r="D9"/>
  <c r="D8"/>
  <c r="D7"/>
  <c r="D6"/>
  <c r="D5"/>
  <c r="D4"/>
  <c r="A4"/>
  <c r="A5" s="1"/>
  <c r="A6" s="1"/>
  <c r="A7" s="1"/>
  <c r="A8" s="1"/>
  <c r="A9" s="1"/>
  <c r="A10" s="1"/>
  <c r="A11" s="1"/>
  <c r="A12" s="1"/>
  <c r="A13" s="1"/>
  <c r="A14" s="1"/>
  <c r="D3"/>
  <c r="G51" i="17"/>
  <c r="H17" i="6" s="1"/>
  <c r="G48" i="17"/>
  <c r="C47"/>
  <c r="D46"/>
  <c r="G46" s="1"/>
  <c r="G45"/>
  <c r="D45"/>
  <c r="G44"/>
  <c r="D44"/>
  <c r="D43"/>
  <c r="G43" s="1"/>
  <c r="D42"/>
  <c r="G42" s="1"/>
  <c r="G47" s="1"/>
  <c r="G41"/>
  <c r="G38"/>
  <c r="C37"/>
  <c r="G36"/>
  <c r="D36"/>
  <c r="G35"/>
  <c r="D35"/>
  <c r="G34"/>
  <c r="D34"/>
  <c r="G33"/>
  <c r="D33"/>
  <c r="G32"/>
  <c r="G37" s="1"/>
  <c r="D32"/>
  <c r="D37" s="1"/>
  <c r="G31"/>
  <c r="G28"/>
  <c r="H14" i="6" s="1"/>
  <c r="D27" i="17"/>
  <c r="C27"/>
  <c r="G25"/>
  <c r="D25"/>
  <c r="C25"/>
  <c r="D24"/>
  <c r="D23"/>
  <c r="G22"/>
  <c r="H20"/>
  <c r="C19"/>
  <c r="G18"/>
  <c r="D18"/>
  <c r="G17"/>
  <c r="D17"/>
  <c r="G16"/>
  <c r="D16"/>
  <c r="G15"/>
  <c r="D15"/>
  <c r="G14"/>
  <c r="D14"/>
  <c r="G13"/>
  <c r="D13"/>
  <c r="G12"/>
  <c r="G19" s="1"/>
  <c r="D12"/>
  <c r="D19" s="1"/>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D22" i="15"/>
  <c r="C22"/>
  <c r="D13" i="16"/>
  <c r="C13"/>
  <c r="D12"/>
  <c r="D11"/>
  <c r="D10"/>
  <c r="D9"/>
  <c r="D8"/>
  <c r="D7"/>
  <c r="D6"/>
  <c r="D5"/>
  <c r="D4"/>
  <c r="A4"/>
  <c r="A5" s="1"/>
  <c r="A6" s="1"/>
  <c r="A7" s="1"/>
  <c r="A8" s="1"/>
  <c r="A9" s="1"/>
  <c r="A10" s="1"/>
  <c r="A11" s="1"/>
  <c r="A12" s="1"/>
  <c r="A13" s="1"/>
  <c r="A14" s="1"/>
  <c r="D3"/>
  <c r="G51" i="15"/>
  <c r="G17" i="6" s="1"/>
  <c r="G48" i="15"/>
  <c r="C47"/>
  <c r="D46"/>
  <c r="G46" s="1"/>
  <c r="D45"/>
  <c r="G45" s="1"/>
  <c r="G44"/>
  <c r="D44"/>
  <c r="G43"/>
  <c r="D43"/>
  <c r="D42"/>
  <c r="G42" s="1"/>
  <c r="G41"/>
  <c r="G38"/>
  <c r="C37"/>
  <c r="G36"/>
  <c r="D36"/>
  <c r="G35"/>
  <c r="D35"/>
  <c r="G34"/>
  <c r="D34"/>
  <c r="G33"/>
  <c r="D33"/>
  <c r="G32"/>
  <c r="G37" s="1"/>
  <c r="D32"/>
  <c r="D37" s="1"/>
  <c r="G31"/>
  <c r="G28"/>
  <c r="G14" i="6" s="1"/>
  <c r="D27" i="15"/>
  <c r="G18" i="6" s="1"/>
  <c r="C27" i="15"/>
  <c r="G25"/>
  <c r="C25"/>
  <c r="D24"/>
  <c r="D25" s="1"/>
  <c r="D23"/>
  <c r="G22"/>
  <c r="H20"/>
  <c r="C19"/>
  <c r="G18"/>
  <c r="D18"/>
  <c r="G17"/>
  <c r="D17"/>
  <c r="G16"/>
  <c r="D16"/>
  <c r="G15"/>
  <c r="D15"/>
  <c r="G14"/>
  <c r="D14"/>
  <c r="D19" s="1"/>
  <c r="D26" s="1"/>
  <c r="G9" i="6" s="1"/>
  <c r="G13" i="15"/>
  <c r="D13"/>
  <c r="G12"/>
  <c r="G19" s="1"/>
  <c r="G26" s="1"/>
  <c r="D12"/>
  <c r="G10"/>
  <c r="I6"/>
  <c r="B5"/>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4"/>
  <c r="A3"/>
  <c r="B5" i="11"/>
  <c r="B5" i="9"/>
  <c r="B5" i="7"/>
  <c r="B5" i="1"/>
  <c r="C25"/>
  <c r="A11" i="1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10"/>
  <c r="A9"/>
  <c r="A12" i="9"/>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11"/>
  <c r="A10"/>
  <c r="A9"/>
  <c r="A11" i="7"/>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10"/>
  <c r="A9"/>
  <c r="A22" i="6"/>
  <c r="A23" s="1"/>
  <c r="A24" s="1"/>
  <c r="A21"/>
  <c r="F20"/>
  <c r="E20"/>
  <c r="D20"/>
  <c r="C20"/>
  <c r="F8"/>
  <c r="F3"/>
  <c r="F5" s="1"/>
  <c r="F2"/>
  <c r="E8"/>
  <c r="E3"/>
  <c r="E5" s="1"/>
  <c r="E2"/>
  <c r="D27" i="11"/>
  <c r="F18" i="6" s="1"/>
  <c r="C27" i="11"/>
  <c r="D27" i="9"/>
  <c r="E18" i="6" s="1"/>
  <c r="C27" i="9"/>
  <c r="D27" i="7"/>
  <c r="C27"/>
  <c r="G51" i="11"/>
  <c r="F17" i="6" s="1"/>
  <c r="G48" i="11"/>
  <c r="F16" i="6" s="1"/>
  <c r="G38" i="11"/>
  <c r="F15" i="6" s="1"/>
  <c r="G28" i="11"/>
  <c r="F14" i="6" s="1"/>
  <c r="G51" i="9"/>
  <c r="E17" i="6" s="1"/>
  <c r="G48" i="9"/>
  <c r="E16" i="6" s="1"/>
  <c r="G38" i="9"/>
  <c r="E15" i="6" s="1"/>
  <c r="G28" i="9"/>
  <c r="E14" i="6" s="1"/>
  <c r="G51" i="7"/>
  <c r="G48"/>
  <c r="D16" i="6" s="1"/>
  <c r="G38" i="7"/>
  <c r="D15" i="6" s="1"/>
  <c r="G28" i="7"/>
  <c r="D14" i="6" s="1"/>
  <c r="D17"/>
  <c r="D8"/>
  <c r="D3"/>
  <c r="D2"/>
  <c r="C3"/>
  <c r="C4" s="1"/>
  <c r="C2"/>
  <c r="C8"/>
  <c r="C26" i="15" l="1"/>
  <c r="G26" i="19"/>
  <c r="C26" i="21"/>
  <c r="G26" i="27"/>
  <c r="G26" i="33"/>
  <c r="G50" s="1"/>
  <c r="P12" i="6" s="1"/>
  <c r="D26" i="35"/>
  <c r="Q9" i="6" s="1"/>
  <c r="Q5"/>
  <c r="P5"/>
  <c r="O5"/>
  <c r="N5"/>
  <c r="M5"/>
  <c r="L5"/>
  <c r="K5"/>
  <c r="J5"/>
  <c r="I5"/>
  <c r="H5"/>
  <c r="G5"/>
  <c r="G26" i="35"/>
  <c r="C26"/>
  <c r="G50"/>
  <c r="Q12" i="6" s="1"/>
  <c r="G47" i="35"/>
  <c r="D47"/>
  <c r="D47" i="33"/>
  <c r="G26" i="31"/>
  <c r="G50" s="1"/>
  <c r="O12" i="6" s="1"/>
  <c r="D26" i="31"/>
  <c r="O9" i="6" s="1"/>
  <c r="C26" i="31"/>
  <c r="D47"/>
  <c r="C26" i="29"/>
  <c r="G47"/>
  <c r="G50" s="1"/>
  <c r="N12" i="6" s="1"/>
  <c r="D47" i="29"/>
  <c r="D26" i="27"/>
  <c r="M9" i="6" s="1"/>
  <c r="G50" i="27"/>
  <c r="M12" i="6" s="1"/>
  <c r="G47" i="27"/>
  <c r="G47" i="25"/>
  <c r="G50" s="1"/>
  <c r="L12" i="6" s="1"/>
  <c r="D26" i="25"/>
  <c r="L9" i="6" s="1"/>
  <c r="D26" i="21"/>
  <c r="J9" i="6" s="1"/>
  <c r="G26" i="21"/>
  <c r="G50" s="1"/>
  <c r="J12" i="6" s="1"/>
  <c r="G26" i="23"/>
  <c r="G50" s="1"/>
  <c r="K12" i="6" s="1"/>
  <c r="D26" i="23"/>
  <c r="K9" i="6" s="1"/>
  <c r="D47" i="23"/>
  <c r="D47" i="21"/>
  <c r="G26" i="17"/>
  <c r="G50" s="1"/>
  <c r="H12" i="6" s="1"/>
  <c r="C26" i="17"/>
  <c r="D26" i="19"/>
  <c r="I9" i="6" s="1"/>
  <c r="D26" i="17"/>
  <c r="H9" i="6" s="1"/>
  <c r="C26" i="19"/>
  <c r="G50"/>
  <c r="I12" i="6" s="1"/>
  <c r="G47" i="19"/>
  <c r="D47"/>
  <c r="D47" i="17"/>
  <c r="G50" i="15"/>
  <c r="G12" i="6" s="1"/>
  <c r="G47" i="15"/>
  <c r="D47"/>
  <c r="D5" i="6"/>
  <c r="D4"/>
  <c r="E4"/>
  <c r="F4"/>
  <c r="D22" i="11"/>
  <c r="C22"/>
  <c r="D13" i="12"/>
  <c r="C13"/>
  <c r="D12"/>
  <c r="D11"/>
  <c r="D10"/>
  <c r="D9"/>
  <c r="D8"/>
  <c r="D7"/>
  <c r="D6"/>
  <c r="D5"/>
  <c r="D4"/>
  <c r="A4"/>
  <c r="A5" s="1"/>
  <c r="A6" s="1"/>
  <c r="A7" s="1"/>
  <c r="A8" s="1"/>
  <c r="A9" s="1"/>
  <c r="A10" s="1"/>
  <c r="A11" s="1"/>
  <c r="A12" s="1"/>
  <c r="A13" s="1"/>
  <c r="A14" s="1"/>
  <c r="D3"/>
  <c r="C47" i="11"/>
  <c r="D46"/>
  <c r="G46" s="1"/>
  <c r="D45"/>
  <c r="G45" s="1"/>
  <c r="G44"/>
  <c r="D44"/>
  <c r="D43"/>
  <c r="G43" s="1"/>
  <c r="D42"/>
  <c r="D47" s="1"/>
  <c r="F11" i="6" s="1"/>
  <c r="G41" i="11"/>
  <c r="C37"/>
  <c r="G36"/>
  <c r="D36"/>
  <c r="G35"/>
  <c r="D35"/>
  <c r="G34"/>
  <c r="D34"/>
  <c r="G33"/>
  <c r="D33"/>
  <c r="G32"/>
  <c r="G37" s="1"/>
  <c r="D32"/>
  <c r="D37" s="1"/>
  <c r="F10" i="6" s="1"/>
  <c r="G31" i="11"/>
  <c r="G25"/>
  <c r="C25"/>
  <c r="D24"/>
  <c r="D23"/>
  <c r="G22"/>
  <c r="H20"/>
  <c r="C19"/>
  <c r="G18"/>
  <c r="D18"/>
  <c r="G17"/>
  <c r="D17"/>
  <c r="G16"/>
  <c r="D16"/>
  <c r="G15"/>
  <c r="D15"/>
  <c r="G14"/>
  <c r="D14"/>
  <c r="G13"/>
  <c r="D13"/>
  <c r="G12"/>
  <c r="G19" s="1"/>
  <c r="D12"/>
  <c r="D19" s="1"/>
  <c r="G10"/>
  <c r="F7" i="6" s="1"/>
  <c r="I6" i="11"/>
  <c r="F19" i="6" s="1"/>
  <c r="A3" i="11"/>
  <c r="A4" s="1"/>
  <c r="A5" s="1"/>
  <c r="A6" s="1"/>
  <c r="A7" s="1"/>
  <c r="A8" s="1"/>
  <c r="D22" i="9"/>
  <c r="C22"/>
  <c r="C13" i="10"/>
  <c r="D12"/>
  <c r="D11"/>
  <c r="D10"/>
  <c r="D9"/>
  <c r="D8"/>
  <c r="D7"/>
  <c r="D6"/>
  <c r="D5"/>
  <c r="D4"/>
  <c r="A4"/>
  <c r="A5" s="1"/>
  <c r="A6" s="1"/>
  <c r="A7" s="1"/>
  <c r="A8" s="1"/>
  <c r="A9" s="1"/>
  <c r="A10" s="1"/>
  <c r="A11" s="1"/>
  <c r="A12" s="1"/>
  <c r="A13" s="1"/>
  <c r="A14" s="1"/>
  <c r="D3"/>
  <c r="D13" s="1"/>
  <c r="C47" i="9"/>
  <c r="D46"/>
  <c r="G46" s="1"/>
  <c r="D45"/>
  <c r="G45" s="1"/>
  <c r="D44"/>
  <c r="G44" s="1"/>
  <c r="D43"/>
  <c r="G43" s="1"/>
  <c r="G42"/>
  <c r="D42"/>
  <c r="D47" s="1"/>
  <c r="E11" i="6" s="1"/>
  <c r="G41" i="9"/>
  <c r="C37"/>
  <c r="G36"/>
  <c r="D36"/>
  <c r="G35"/>
  <c r="D35"/>
  <c r="G34"/>
  <c r="D34"/>
  <c r="G33"/>
  <c r="D33"/>
  <c r="G32"/>
  <c r="G37" s="1"/>
  <c r="D32"/>
  <c r="D37" s="1"/>
  <c r="E10" i="6" s="1"/>
  <c r="G31" i="9"/>
  <c r="G25"/>
  <c r="C25"/>
  <c r="D24"/>
  <c r="D23"/>
  <c r="D25" s="1"/>
  <c r="G22"/>
  <c r="H20"/>
  <c r="C19"/>
  <c r="G18"/>
  <c r="D18"/>
  <c r="G17"/>
  <c r="D17"/>
  <c r="G16"/>
  <c r="D16"/>
  <c r="G15"/>
  <c r="D15"/>
  <c r="G14"/>
  <c r="D14"/>
  <c r="G13"/>
  <c r="D13"/>
  <c r="G12"/>
  <c r="G19" s="1"/>
  <c r="D12"/>
  <c r="D19" s="1"/>
  <c r="G10"/>
  <c r="E7" i="6" s="1"/>
  <c r="I6" i="9"/>
  <c r="E19" i="6" s="1"/>
  <c r="A3" i="9"/>
  <c r="A4" s="1"/>
  <c r="A5" s="1"/>
  <c r="A6" s="1"/>
  <c r="A7" s="1"/>
  <c r="A8" s="1"/>
  <c r="G36" i="7"/>
  <c r="G35"/>
  <c r="G34"/>
  <c r="G33"/>
  <c r="G32"/>
  <c r="D22"/>
  <c r="C22"/>
  <c r="G25"/>
  <c r="G22"/>
  <c r="G18"/>
  <c r="G17"/>
  <c r="G16"/>
  <c r="G15"/>
  <c r="G14"/>
  <c r="G13"/>
  <c r="G12"/>
  <c r="C13" i="8"/>
  <c r="D12"/>
  <c r="D11"/>
  <c r="D10"/>
  <c r="D9"/>
  <c r="D8"/>
  <c r="D7"/>
  <c r="D6"/>
  <c r="D5"/>
  <c r="D4"/>
  <c r="A4"/>
  <c r="A5" s="1"/>
  <c r="A6" s="1"/>
  <c r="A7" s="1"/>
  <c r="A8" s="1"/>
  <c r="A9" s="1"/>
  <c r="A10" s="1"/>
  <c r="A11" s="1"/>
  <c r="A12" s="1"/>
  <c r="A13" s="1"/>
  <c r="A14" s="1"/>
  <c r="D3"/>
  <c r="C47" i="7"/>
  <c r="D46"/>
  <c r="G46" s="1"/>
  <c r="D45"/>
  <c r="G45" s="1"/>
  <c r="D44"/>
  <c r="G44" s="1"/>
  <c r="D43"/>
  <c r="G43" s="1"/>
  <c r="D42"/>
  <c r="D47" s="1"/>
  <c r="D11" i="6" s="1"/>
  <c r="G41" i="7"/>
  <c r="C37"/>
  <c r="D36"/>
  <c r="D35"/>
  <c r="D34"/>
  <c r="D33"/>
  <c r="D32"/>
  <c r="G31"/>
  <c r="C25"/>
  <c r="D24"/>
  <c r="D23"/>
  <c r="C19"/>
  <c r="D18"/>
  <c r="D17"/>
  <c r="D16"/>
  <c r="D15"/>
  <c r="D14"/>
  <c r="D13"/>
  <c r="D12"/>
  <c r="D19" s="1"/>
  <c r="G10"/>
  <c r="D7" i="6" s="1"/>
  <c r="I6" i="7"/>
  <c r="D19" i="6" s="1"/>
  <c r="A3" i="7"/>
  <c r="A4" s="1"/>
  <c r="A5" s="1"/>
  <c r="A6" s="1"/>
  <c r="A7" s="1"/>
  <c r="A8" s="1"/>
  <c r="G26" i="9" l="1"/>
  <c r="G26" i="11"/>
  <c r="D25"/>
  <c r="G42"/>
  <c r="G47" i="9"/>
  <c r="D26" i="11"/>
  <c r="F9" i="6" s="1"/>
  <c r="C26" i="11"/>
  <c r="G47"/>
  <c r="D26" i="9"/>
  <c r="E9" i="6" s="1"/>
  <c r="C26" i="9"/>
  <c r="G50"/>
  <c r="E12" i="6" s="1"/>
  <c r="G42" i="7"/>
  <c r="G47" s="1"/>
  <c r="D25"/>
  <c r="D26"/>
  <c r="C26"/>
  <c r="G19"/>
  <c r="G26" s="1"/>
  <c r="D13" i="8"/>
  <c r="G37" i="7"/>
  <c r="D37"/>
  <c r="D10" i="6" s="1"/>
  <c r="A14" i="3"/>
  <c r="A4"/>
  <c r="A5" s="1"/>
  <c r="A6" s="1"/>
  <c r="A7" s="1"/>
  <c r="A8" s="1"/>
  <c r="A9" s="1"/>
  <c r="A10" s="1"/>
  <c r="A11" s="1"/>
  <c r="A12" s="1"/>
  <c r="A13" s="1"/>
  <c r="A3" i="6"/>
  <c r="A4" s="1"/>
  <c r="A5" s="1"/>
  <c r="A6" s="1"/>
  <c r="A7" s="1"/>
  <c r="A8" s="1"/>
  <c r="A9" s="1"/>
  <c r="A10" s="1"/>
  <c r="A11" s="1"/>
  <c r="A12" s="1"/>
  <c r="A13" s="1"/>
  <c r="A14" s="1"/>
  <c r="A15" s="1"/>
  <c r="A16" s="1"/>
  <c r="A17" s="1"/>
  <c r="A18" s="1"/>
  <c r="A19" s="1"/>
  <c r="A20" s="1"/>
  <c r="A3" i="1"/>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H20"/>
  <c r="D12" i="3"/>
  <c r="D11"/>
  <c r="D10"/>
  <c r="D9"/>
  <c r="D8"/>
  <c r="D7"/>
  <c r="D6"/>
  <c r="D5"/>
  <c r="D4"/>
  <c r="D13" s="1"/>
  <c r="D22" i="1" s="1"/>
  <c r="G22" s="1"/>
  <c r="D3" i="3"/>
  <c r="C13"/>
  <c r="C22" i="1" s="1"/>
  <c r="I6"/>
  <c r="C19" i="6" s="1"/>
  <c r="D46" i="1"/>
  <c r="G46" s="1"/>
  <c r="D45"/>
  <c r="G45" s="1"/>
  <c r="D44"/>
  <c r="G44" s="1"/>
  <c r="D43"/>
  <c r="G43" s="1"/>
  <c r="D42"/>
  <c r="G42" s="1"/>
  <c r="C47"/>
  <c r="G41"/>
  <c r="D36"/>
  <c r="G36" s="1"/>
  <c r="D35"/>
  <c r="G35" s="1"/>
  <c r="D34"/>
  <c r="G34" s="1"/>
  <c r="D33"/>
  <c r="G33" s="1"/>
  <c r="D32"/>
  <c r="C37"/>
  <c r="G31"/>
  <c r="D23"/>
  <c r="D24"/>
  <c r="D18"/>
  <c r="G18" s="1"/>
  <c r="D17"/>
  <c r="G17" s="1"/>
  <c r="D16"/>
  <c r="G16" s="1"/>
  <c r="D15"/>
  <c r="G15" s="1"/>
  <c r="D14"/>
  <c r="G14" s="1"/>
  <c r="D13"/>
  <c r="G13" s="1"/>
  <c r="D12"/>
  <c r="G12" s="1"/>
  <c r="C19"/>
  <c r="G10"/>
  <c r="C7" i="6" s="1"/>
  <c r="D18" l="1"/>
  <c r="D9"/>
  <c r="D37" i="1"/>
  <c r="C10" i="6" s="1"/>
  <c r="G32" i="1"/>
  <c r="G47"/>
  <c r="G48" s="1"/>
  <c r="C16" i="6" s="1"/>
  <c r="G50" i="11"/>
  <c r="F12" i="6" s="1"/>
  <c r="G50" i="7"/>
  <c r="D12" i="6" s="1"/>
  <c r="C5"/>
  <c r="D47" i="1"/>
  <c r="C11" i="6" s="1"/>
  <c r="G37" i="1"/>
  <c r="G38" s="1"/>
  <c r="C15" i="6" s="1"/>
  <c r="D25" i="1"/>
  <c r="G25" s="1"/>
  <c r="D19"/>
  <c r="C26"/>
  <c r="C27" s="1"/>
  <c r="G19"/>
  <c r="D26" l="1"/>
  <c r="G26"/>
  <c r="G28" s="1"/>
  <c r="C14" i="6" s="1"/>
  <c r="C9" l="1"/>
  <c r="D27" i="1"/>
  <c r="C18" i="6" s="1"/>
  <c r="G50" i="1"/>
  <c r="G51" l="1"/>
  <c r="C17" i="6" s="1"/>
  <c r="C12"/>
</calcChain>
</file>

<file path=xl/comments1.xml><?xml version="1.0" encoding="utf-8"?>
<comments xmlns="http://schemas.openxmlformats.org/spreadsheetml/2006/main">
  <authors>
    <author>gjohns</author>
  </authors>
  <commentList>
    <comment ref="C22" authorId="0">
      <text>
        <r>
          <rPr>
            <b/>
            <sz val="9"/>
            <color indexed="81"/>
            <rFont val="Tahoma"/>
            <charset val="1"/>
          </rPr>
          <t>gjohns:</t>
        </r>
        <r>
          <rPr>
            <sz val="9"/>
            <color indexed="81"/>
            <rFont val="Tahoma"/>
            <charset val="1"/>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charset val="1"/>
          </rPr>
          <t>gjohns:</t>
        </r>
        <r>
          <rPr>
            <sz val="9"/>
            <color indexed="81"/>
            <rFont val="Tahoma"/>
            <charset val="1"/>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0.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1.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2.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3.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4.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15.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2.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3.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4.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5.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6.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7.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8.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comments9.xml><?xml version="1.0" encoding="utf-8"?>
<comments xmlns="http://schemas.openxmlformats.org/spreadsheetml/2006/main">
  <authors>
    <author>gjohns</author>
  </authors>
  <commentList>
    <comment ref="C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 ref="D22" authorId="0">
      <text>
        <r>
          <rPr>
            <b/>
            <sz val="9"/>
            <color indexed="81"/>
            <rFont val="Tahoma"/>
            <family val="2"/>
          </rPr>
          <t>gjohns:</t>
        </r>
        <r>
          <rPr>
            <sz val="9"/>
            <color indexed="81"/>
            <rFont val="Tahoma"/>
            <family val="2"/>
          </rPr>
          <t xml:space="preserve">
Note:  If this spreadsheet is copied to obtain more project spreadsheets, then edit this cell so that it calls the correct "Project # Cost of Design etc" spreadsheet.  Do this also if the name of the "Project # Cost of Design etc" spreadsheet is renamed.</t>
        </r>
      </text>
    </comment>
  </commentList>
</comments>
</file>

<file path=xl/sharedStrings.xml><?xml version="1.0" encoding="utf-8"?>
<sst xmlns="http://schemas.openxmlformats.org/spreadsheetml/2006/main" count="1513" uniqueCount="177">
  <si>
    <t>Project Name:</t>
  </si>
  <si>
    <t>Project Type:</t>
  </si>
  <si>
    <t>Surface Water / Stormwater</t>
  </si>
  <si>
    <t>Reclaimed Water</t>
  </si>
  <si>
    <t>Brackish Groundwater Desalination</t>
  </si>
  <si>
    <t>Seawater Desalination</t>
  </si>
  <si>
    <t>Fresh Groundwater Options</t>
  </si>
  <si>
    <t>Construction Cost:</t>
  </si>
  <si>
    <t xml:space="preserve">     Plant</t>
  </si>
  <si>
    <t xml:space="preserve">     Transmission</t>
  </si>
  <si>
    <t xml:space="preserve">     Distribution</t>
  </si>
  <si>
    <t xml:space="preserve">     Total</t>
  </si>
  <si>
    <t xml:space="preserve">     Storage</t>
  </si>
  <si>
    <t>Total Capital Cost</t>
  </si>
  <si>
    <t>Total Land Cost</t>
  </si>
  <si>
    <t xml:space="preserve">     Other Cost 1</t>
  </si>
  <si>
    <t xml:space="preserve">     Other Cost 2</t>
  </si>
  <si>
    <t>Cost of Land and/or Easements</t>
  </si>
  <si>
    <t>Percent Markup for Land/Easement Transaction Cost</t>
  </si>
  <si>
    <t>Year Represented by Costs</t>
  </si>
  <si>
    <t>Entered</t>
  </si>
  <si>
    <t>Calculated</t>
  </si>
  <si>
    <t>Useful Life in Years</t>
  </si>
  <si>
    <t xml:space="preserve">     Other Cost 3</t>
  </si>
  <si>
    <t>COSTS</t>
  </si>
  <si>
    <t>Total Capital Cost per 1,000 Gallons</t>
  </si>
  <si>
    <t>Total Capital Cost per Gallon of Average Daily Capacity</t>
  </si>
  <si>
    <t>1.0  CAPITAL COST</t>
  </si>
  <si>
    <t xml:space="preserve">     O&amp;M Cost Item 1</t>
  </si>
  <si>
    <t xml:space="preserve">     Recurring Cost Item 1</t>
  </si>
  <si>
    <t xml:space="preserve">     Recurring Cost Item 2</t>
  </si>
  <si>
    <t xml:space="preserve">     Recurring Cost Item 3</t>
  </si>
  <si>
    <t xml:space="preserve">     Recurring Cost Item 4</t>
  </si>
  <si>
    <t xml:space="preserve">     Recurring Cost Item 5</t>
  </si>
  <si>
    <t xml:space="preserve">     O&amp;M Cost Item 2</t>
  </si>
  <si>
    <t xml:space="preserve">     O&amp;M Cost Item 3</t>
  </si>
  <si>
    <t xml:space="preserve">     O&amp;M Cost Item 4</t>
  </si>
  <si>
    <t xml:space="preserve">     O&amp;M Cost Item 5</t>
  </si>
  <si>
    <t>Total Annual O&amp;M Cost</t>
  </si>
  <si>
    <t>Total Annual O&amp;M Cost Per 1,000 Gallons</t>
  </si>
  <si>
    <t>(a)  The average daily water offset is defined as the amount of traditional, potable quality water supplies that will be replaced by reclaimed water, expressed as an annual average in MGD.</t>
  </si>
  <si>
    <t>Cost of Design, Construction Management, Administration, Finance &amp; Legal</t>
  </si>
  <si>
    <r>
      <t xml:space="preserve">(d)  The cost includes </t>
    </r>
    <r>
      <rPr>
        <b/>
        <sz val="11"/>
        <color theme="1"/>
        <rFont val="Arial"/>
        <family val="2"/>
      </rPr>
      <t>Percent Markup</t>
    </r>
    <r>
      <rPr>
        <sz val="11"/>
        <color theme="1"/>
        <rFont val="Arial"/>
        <family val="2"/>
      </rPr>
      <t xml:space="preserve"> for Design, Construction Management, Administration, Finance &amp; Legal</t>
    </r>
  </si>
  <si>
    <t>million gallons per day (mgd)</t>
  </si>
  <si>
    <t>NOTE:</t>
  </si>
  <si>
    <t>Average Daily Water Offset in MGD</t>
  </si>
  <si>
    <t xml:space="preserve">      Capital or Initial Cost</t>
  </si>
  <si>
    <t>Total Annualized Per 1,000 Gallons:</t>
  </si>
  <si>
    <t>Capital Cost per Gallon of Average Daily Capacity</t>
  </si>
  <si>
    <t xml:space="preserve">      Non-Annual Recurring Cost</t>
  </si>
  <si>
    <t xml:space="preserve">      Annual O&amp;M Cost</t>
  </si>
  <si>
    <t>Average Daily Water Savings in MGD</t>
  </si>
  <si>
    <t xml:space="preserve">      Total - All Costs</t>
  </si>
  <si>
    <t>Total Non-Annual Recurring Cost</t>
  </si>
  <si>
    <t>Non-Annual Recurring Cost Per 1,000 Gallons</t>
  </si>
  <si>
    <t xml:space="preserve">Annualized Cost </t>
  </si>
  <si>
    <t>Describe Basis and Identify Sources for the Cost Estimates</t>
  </si>
  <si>
    <t>% Efficiency of Reclaimed Water Project</t>
  </si>
  <si>
    <t>Basis for Incorporating Cost of Design, Construction Management, Administration, Finance &amp; Legal, etc.</t>
  </si>
  <si>
    <t>Sum of Itemized Costs</t>
  </si>
  <si>
    <t>Percent Markup</t>
  </si>
  <si>
    <r>
      <rPr>
        <b/>
        <sz val="11"/>
        <color theme="1"/>
        <rFont val="Arial"/>
        <family val="2"/>
      </rPr>
      <t>If Used, Enter Percent Markup</t>
    </r>
    <r>
      <rPr>
        <sz val="11"/>
        <color theme="1"/>
        <rFont val="Arial"/>
        <family val="2"/>
      </rPr>
      <t xml:space="preserve"> for Design, Construction Management, Administration, Finance &amp; Legal</t>
    </r>
  </si>
  <si>
    <t>Cost Item</t>
  </si>
  <si>
    <t>Cost Item 1</t>
  </si>
  <si>
    <t>Cost Item 2</t>
  </si>
  <si>
    <t>Cost Item 3</t>
  </si>
  <si>
    <t>Cost Item 4</t>
  </si>
  <si>
    <t>Cost Item 5</t>
  </si>
  <si>
    <t>Cost Item 6</t>
  </si>
  <si>
    <t>Cost Item 7</t>
  </si>
  <si>
    <t>Cost Item 8</t>
  </si>
  <si>
    <t>Cost Item 9</t>
  </si>
  <si>
    <t>Cost Item 10</t>
  </si>
  <si>
    <t>Total</t>
  </si>
  <si>
    <t>Estimated Itemized Cost of Design, Construction Management, Administration, Finance &amp; Legal, Etc.</t>
  </si>
  <si>
    <t>Cost Index Ratio (c)</t>
  </si>
  <si>
    <t>(c)  This index converts the entered values into values that represent the year of calculated costs.  This index represents inflation from the Year represented by entered costs to the Year represented by calculated costs.  The Calculated column is simply the Entered column times the Cost Index Ratio Column.  See the Cost Guidelines manual for further explanation of the Cost Index Ratio.</t>
  </si>
  <si>
    <t>Describe the Cost Index Ratio used.</t>
  </si>
  <si>
    <t>Describe the Cost Index Ratio used</t>
  </si>
  <si>
    <t>Describe Basis and Identify Sources for the Cost Estimates and Useful Life</t>
  </si>
  <si>
    <t>Yes</t>
  </si>
  <si>
    <t>No</t>
  </si>
  <si>
    <t>Row No.</t>
  </si>
  <si>
    <t>1</t>
  </si>
  <si>
    <t>If Yes, enter Project Name of other project:</t>
  </si>
  <si>
    <t>Is this project an alternative to another project included in this file?</t>
  </si>
  <si>
    <t>DO NOT ERASE OR USE THIS SPREADSHEET</t>
  </si>
  <si>
    <t>2.0  NON-ANNUAL RECURRING COST</t>
  </si>
  <si>
    <t>3.0  ANNUAL O&amp;M COST</t>
  </si>
  <si>
    <t>4.0  TOTAL ANNUALIZED COST</t>
  </si>
  <si>
    <t>Cost Index Ratio (a)</t>
  </si>
  <si>
    <t>User Comments</t>
  </si>
  <si>
    <t>means user enters data or information into this cell.</t>
  </si>
  <si>
    <t>Average Daily Water Production in MGD (Flow)</t>
  </si>
  <si>
    <t>Capital or Initial Cost in dollars</t>
  </si>
  <si>
    <t>Non-Annual Recurring Cost in dollars</t>
  </si>
  <si>
    <t>Annual O&amp;M Cost in dollars</t>
  </si>
  <si>
    <t>Total Annualized Cost in dollars</t>
  </si>
  <si>
    <t>Overall Comments</t>
  </si>
  <si>
    <t>Name of preparer:</t>
  </si>
  <si>
    <t>Company name of preparer:</t>
  </si>
  <si>
    <t>Email address of preparer:</t>
  </si>
  <si>
    <t>Phone number of preparer:</t>
  </si>
  <si>
    <t>Discount (or Interest) Rate, annual</t>
  </si>
  <si>
    <t>Grace Johns</t>
  </si>
  <si>
    <t>Hazen and Sawyer</t>
  </si>
  <si>
    <t>gjohns@hazenandsawyer.com</t>
  </si>
  <si>
    <t>(954) 987-0066</t>
  </si>
  <si>
    <t>Project 1 Water Supply</t>
  </si>
  <si>
    <t>Summary of Water Supply Project Costs and Benefits</t>
  </si>
  <si>
    <t>Summary of Project Cost and Benefit Estimates</t>
  </si>
  <si>
    <t>Annual and between 0 and 1</t>
  </si>
  <si>
    <t>Component Type</t>
  </si>
  <si>
    <t xml:space="preserve">Water Conveyance Systems (including pipelines, collection and distribution systems, interceptors, force mains, drop shafts, tunnels, spillways. etc) </t>
  </si>
  <si>
    <t>Other Structures (including buildings, concrete tankage, pumping station structures, and site improvements, etc.)</t>
  </si>
  <si>
    <t>Process and auxiliary equipment (including treatment equipment such as clarifier mechanisms and filters, steel process tankage, chemical storage facilities, standby electrical generating equipment, pumps and motors, instrumentation and control facilities, mechanical equipment such as compressors, aeration systems, chlorinators, other electrical equipment in regular service, etc.)</t>
  </si>
  <si>
    <t>Water Control Structures</t>
  </si>
  <si>
    <t xml:space="preserve">   Concrete</t>
  </si>
  <si>
    <t xml:space="preserve">   Metal</t>
  </si>
  <si>
    <t xml:space="preserve">      Temporary</t>
  </si>
  <si>
    <t xml:space="preserve">      Permanent</t>
  </si>
  <si>
    <t>Pipe (PVC)</t>
  </si>
  <si>
    <t xml:space="preserve">   Temporary</t>
  </si>
  <si>
    <t xml:space="preserve">   Permanent</t>
  </si>
  <si>
    <t>Tube (HDPE)</t>
  </si>
  <si>
    <t xml:space="preserve">    Temporary</t>
  </si>
  <si>
    <t xml:space="preserve">    Permanent</t>
  </si>
  <si>
    <t>Deep Wells</t>
  </si>
  <si>
    <t xml:space="preserve">   Drilling and Casting</t>
  </si>
  <si>
    <t>Power Units</t>
  </si>
  <si>
    <t xml:space="preserve">   Diesel Engine</t>
  </si>
  <si>
    <t xml:space="preserve">   Electric Motor</t>
  </si>
  <si>
    <t xml:space="preserve">   Gasoline Engine</t>
  </si>
  <si>
    <t xml:space="preserve">      Air-cooled</t>
  </si>
  <si>
    <t xml:space="preserve">      Water-cooled</t>
  </si>
  <si>
    <t xml:space="preserve">   Propane Engine</t>
  </si>
  <si>
    <t>Shallow Wells</t>
  </si>
  <si>
    <t xml:space="preserve">   Power Units</t>
  </si>
  <si>
    <t xml:space="preserve">     Diesel Engine</t>
  </si>
  <si>
    <t xml:space="preserve">     Electric Motor</t>
  </si>
  <si>
    <t xml:space="preserve">     Gasoline Engine</t>
  </si>
  <si>
    <t xml:space="preserve">         Air-cooled</t>
  </si>
  <si>
    <t xml:space="preserve">         Water-cooled</t>
  </si>
  <si>
    <t xml:space="preserve">      Propane Engine</t>
  </si>
  <si>
    <t>Reverse osmosis membranes</t>
  </si>
  <si>
    <t>Pumps</t>
  </si>
  <si>
    <t xml:space="preserve">   Centrifugal</t>
  </si>
  <si>
    <t xml:space="preserve">   Turbine</t>
  </si>
  <si>
    <t xml:space="preserve">      Bowls</t>
  </si>
  <si>
    <t xml:space="preserve">      Column</t>
  </si>
  <si>
    <t>Control and auxiliary equipment including treatment equipment such as filters, instrumentation and control components, and other electrical equipment in regular service, etc.</t>
  </si>
  <si>
    <t>H-axis washing machines</t>
  </si>
  <si>
    <t>Soil Moisture Sensor</t>
  </si>
  <si>
    <t>Plumbing Retrofit Kits</t>
  </si>
  <si>
    <t>ULV Toilets</t>
  </si>
  <si>
    <t>Waterless urinal</t>
  </si>
  <si>
    <t>ULV urinal</t>
  </si>
  <si>
    <t>Water efficient landscape and irrigation systems</t>
  </si>
  <si>
    <t>Alternative onsite irrigation</t>
  </si>
  <si>
    <t>Residential water use survey</t>
  </si>
  <si>
    <t>ICI water use survey</t>
  </si>
  <si>
    <t>Large landscape survey</t>
  </si>
  <si>
    <t>Notes</t>
  </si>
  <si>
    <t>Service Life in Years</t>
  </si>
  <si>
    <t>Useful life is about 40 years but use 30 years when calculating annual capital cost</t>
  </si>
  <si>
    <t>Default Values</t>
  </si>
  <si>
    <t>Service Life for Selected Water Project and Conservation Option Components</t>
  </si>
  <si>
    <t>ET Monitoring Station</t>
  </si>
  <si>
    <t>Discount (or Interest) Rate - Annual (b)</t>
  </si>
  <si>
    <t>(b)  This value is found at: http://www.economics.nrcs.usda.gov/cost/priceindexes/rates.html.</t>
  </si>
  <si>
    <t>Total Annualized Capital, Recurring and Annual O&amp;M Cost per 1,000 Gallons</t>
  </si>
  <si>
    <t>Basis for Incorporating Cost of Design, Construction Management, Administration, Finance &amp; Legal</t>
  </si>
  <si>
    <t>Brief Project Description &amp; Comments (put in box below)</t>
  </si>
  <si>
    <t>If Reclaimed Water, Enter Average Daily Water Production in MGD (Flow)</t>
  </si>
  <si>
    <r>
      <t xml:space="preserve">When copying the two project spreadsheets to evaluate additional projects or when changing the name of this spreadsheet, note that Model Row No. 11 in this spreadsheet (spreadsheet row 13) is called in the main project spreadsheet in Model Row No. 21 (spreadsheet row 22) called </t>
    </r>
    <r>
      <rPr>
        <b/>
        <sz val="12"/>
        <color theme="3" tint="-0.249977111117893"/>
        <rFont val="Calibri"/>
        <family val="2"/>
        <scheme val="minor"/>
      </rPr>
      <t>Cost of Design, Construction Management, Administration, Finance &amp; Legal</t>
    </r>
    <r>
      <rPr>
        <b/>
        <sz val="12"/>
        <color theme="1"/>
        <rFont val="Calibri"/>
        <family val="2"/>
        <scheme val="minor"/>
      </rPr>
      <t xml:space="preserve"> under "Entered" and "Calculated".</t>
    </r>
  </si>
  <si>
    <t>This project would provide reclaimed water to irrigate common area lawns and landscaping at ten parks and apartment locations in Brooksville, Florida.</t>
  </si>
  <si>
    <t>NA</t>
  </si>
</sst>
</file>

<file path=xl/styles.xml><?xml version="1.0" encoding="utf-8"?>
<styleSheet xmlns="http://schemas.openxmlformats.org/spreadsheetml/2006/main">
  <numFmts count="4">
    <numFmt numFmtId="164" formatCode="&quot;$&quot;#,##0"/>
    <numFmt numFmtId="165" formatCode="0.0"/>
    <numFmt numFmtId="166" formatCode="&quot;$&quot;#,##0.00"/>
    <numFmt numFmtId="167" formatCode="&quot;$&quot;#,##0.000"/>
  </numFmts>
  <fonts count="18">
    <font>
      <sz val="11"/>
      <color theme="1"/>
      <name val="Calibri"/>
      <family val="2"/>
      <scheme val="minor"/>
    </font>
    <font>
      <sz val="11"/>
      <color rgb="FF006100"/>
      <name val="Calibri"/>
      <family val="2"/>
      <scheme val="minor"/>
    </font>
    <font>
      <b/>
      <sz val="11"/>
      <color theme="1"/>
      <name val="Calibri"/>
      <family val="2"/>
      <scheme val="minor"/>
    </font>
    <font>
      <sz val="11"/>
      <color theme="1"/>
      <name val="Arial"/>
      <family val="2"/>
    </font>
    <font>
      <sz val="11"/>
      <name val="Arial"/>
      <family val="2"/>
    </font>
    <font>
      <b/>
      <sz val="11"/>
      <color theme="1"/>
      <name val="Arial"/>
      <family val="2"/>
    </font>
    <font>
      <b/>
      <sz val="12"/>
      <color theme="1"/>
      <name val="Arial"/>
      <family val="2"/>
    </font>
    <font>
      <sz val="11"/>
      <name val="Calibri"/>
      <family val="2"/>
      <scheme val="minor"/>
    </font>
    <font>
      <sz val="12"/>
      <color theme="1"/>
      <name val="Arial"/>
      <family val="2"/>
    </font>
    <font>
      <b/>
      <sz val="11"/>
      <color rgb="FFFF0000"/>
      <name val="Calibri"/>
      <family val="2"/>
      <scheme val="minor"/>
    </font>
    <font>
      <b/>
      <sz val="11"/>
      <color rgb="FF000000"/>
      <name val="Arial"/>
      <family val="2"/>
    </font>
    <font>
      <sz val="11"/>
      <color rgb="FF000000"/>
      <name val="Arial"/>
      <family val="2"/>
    </font>
    <font>
      <sz val="9"/>
      <color indexed="81"/>
      <name val="Tahoma"/>
      <charset val="1"/>
    </font>
    <font>
      <b/>
      <sz val="9"/>
      <color indexed="81"/>
      <name val="Tahoma"/>
      <charset val="1"/>
    </font>
    <font>
      <b/>
      <sz val="12"/>
      <color theme="3" tint="-0.249977111117893"/>
      <name val="Calibri"/>
      <family val="2"/>
      <scheme val="minor"/>
    </font>
    <font>
      <b/>
      <sz val="12"/>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rgb="FFC6EFCE"/>
      </patternFill>
    </fill>
    <fill>
      <patternFill patternType="lightGray"/>
    </fill>
    <fill>
      <patternFill patternType="solid">
        <fgColor theme="1"/>
        <bgColor indexed="64"/>
      </patternFill>
    </fill>
    <fill>
      <patternFill patternType="solid">
        <fgColor indexed="6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s>
  <cellStyleXfs count="2">
    <xf numFmtId="0" fontId="0" fillId="0" borderId="0"/>
    <xf numFmtId="0" fontId="1" fillId="2" borderId="0" applyNumberFormat="0" applyBorder="0" applyAlignment="0" applyProtection="0"/>
  </cellStyleXfs>
  <cellXfs count="153">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left" wrapText="1"/>
    </xf>
    <xf numFmtId="0" fontId="4" fillId="2" borderId="1" xfId="1" applyFont="1" applyBorder="1"/>
    <xf numFmtId="0" fontId="3" fillId="0" borderId="1" xfId="0" applyFont="1" applyBorder="1"/>
    <xf numFmtId="0" fontId="5" fillId="0" borderId="1" xfId="0" applyFont="1" applyBorder="1" applyAlignment="1">
      <alignment horizontal="center"/>
    </xf>
    <xf numFmtId="0" fontId="5" fillId="0" borderId="1" xfId="0" applyFont="1" applyBorder="1" applyAlignment="1">
      <alignment horizontal="center" wrapText="1"/>
    </xf>
    <xf numFmtId="0" fontId="4" fillId="2" borderId="1" xfId="1" applyFont="1" applyBorder="1" applyAlignment="1">
      <alignment horizontal="center"/>
    </xf>
    <xf numFmtId="0" fontId="3" fillId="3" borderId="1" xfId="0" applyFont="1" applyFill="1" applyBorder="1"/>
    <xf numFmtId="0" fontId="3" fillId="0" borderId="1" xfId="0" applyFont="1" applyBorder="1" applyAlignment="1">
      <alignment horizontal="center"/>
    </xf>
    <xf numFmtId="164" fontId="4" fillId="2" borderId="1" xfId="1" applyNumberFormat="1" applyFont="1" applyBorder="1"/>
    <xf numFmtId="164" fontId="4" fillId="0" borderId="1" xfId="0" applyNumberFormat="1" applyFont="1" applyBorder="1"/>
    <xf numFmtId="164" fontId="3" fillId="0" borderId="1" xfId="0" applyNumberFormat="1" applyFont="1" applyBorder="1"/>
    <xf numFmtId="10" fontId="4" fillId="2" borderId="1" xfId="1" applyNumberFormat="1" applyFont="1" applyBorder="1"/>
    <xf numFmtId="10" fontId="3" fillId="0" borderId="1" xfId="0" applyNumberFormat="1" applyFont="1" applyBorder="1"/>
    <xf numFmtId="0" fontId="5" fillId="0" borderId="1" xfId="0" applyFont="1" applyBorder="1"/>
    <xf numFmtId="164" fontId="5" fillId="0" borderId="1" xfId="0" applyNumberFormat="1" applyFont="1" applyBorder="1"/>
    <xf numFmtId="166" fontId="3" fillId="0" borderId="1" xfId="0" applyNumberFormat="1" applyFont="1" applyBorder="1"/>
    <xf numFmtId="166" fontId="5" fillId="0" borderId="1" xfId="0" applyNumberFormat="1" applyFont="1" applyBorder="1"/>
    <xf numFmtId="0" fontId="3" fillId="0" borderId="0" xfId="0" applyFont="1" applyAlignment="1">
      <alignment horizontal="left" wrapText="1"/>
    </xf>
    <xf numFmtId="2" fontId="4" fillId="2" borderId="1" xfId="1" applyNumberFormat="1" applyFont="1" applyBorder="1" applyAlignment="1">
      <alignment horizontal="center"/>
    </xf>
    <xf numFmtId="165" fontId="4" fillId="2" borderId="1" xfId="1" applyNumberFormat="1" applyFont="1" applyBorder="1" applyAlignment="1">
      <alignment horizontal="center"/>
    </xf>
    <xf numFmtId="0" fontId="4" fillId="2" borderId="1" xfId="1" applyFont="1" applyBorder="1" applyAlignment="1"/>
    <xf numFmtId="0" fontId="3" fillId="0" borderId="1" xfId="0" applyFont="1" applyBorder="1" applyAlignment="1"/>
    <xf numFmtId="0" fontId="3" fillId="5" borderId="1" xfId="0" applyFont="1" applyFill="1" applyBorder="1" applyAlignment="1">
      <alignment wrapText="1"/>
    </xf>
    <xf numFmtId="0" fontId="3" fillId="4" borderId="1" xfId="0" applyFont="1" applyFill="1" applyBorder="1"/>
    <xf numFmtId="0" fontId="4" fillId="2" borderId="5" xfId="1" applyFont="1" applyBorder="1" applyAlignment="1">
      <alignment horizontal="center"/>
    </xf>
    <xf numFmtId="0" fontId="3" fillId="3" borderId="5" xfId="0" applyFont="1" applyFill="1" applyBorder="1"/>
    <xf numFmtId="0" fontId="3" fillId="0" borderId="5" xfId="0" applyFont="1" applyBorder="1" applyAlignment="1">
      <alignment horizontal="center"/>
    </xf>
    <xf numFmtId="0" fontId="6" fillId="0" borderId="4" xfId="0" applyFont="1" applyBorder="1" applyAlignment="1">
      <alignment horizontal="left"/>
    </xf>
    <xf numFmtId="0" fontId="5" fillId="0" borderId="4" xfId="0" applyFont="1" applyBorder="1" applyAlignment="1">
      <alignment horizontal="center"/>
    </xf>
    <xf numFmtId="0" fontId="5" fillId="0" borderId="4" xfId="0" applyFont="1" applyBorder="1" applyAlignment="1">
      <alignment horizontal="center" wrapText="1"/>
    </xf>
    <xf numFmtId="167" fontId="5" fillId="0" borderId="1" xfId="0" applyNumberFormat="1" applyFont="1" applyBorder="1"/>
    <xf numFmtId="0" fontId="3" fillId="0" borderId="0" xfId="0" applyFont="1"/>
    <xf numFmtId="0" fontId="3" fillId="0" borderId="1" xfId="0" applyFont="1" applyFill="1" applyBorder="1"/>
    <xf numFmtId="167" fontId="3" fillId="0" borderId="1" xfId="0" applyNumberFormat="1" applyFont="1" applyBorder="1"/>
    <xf numFmtId="0" fontId="5" fillId="0" borderId="0" xfId="0" applyFont="1"/>
    <xf numFmtId="0" fontId="5" fillId="0" borderId="0" xfId="0" applyFont="1" applyAlignment="1">
      <alignment wrapText="1"/>
    </xf>
    <xf numFmtId="0" fontId="3" fillId="0" borderId="0" xfId="0" quotePrefix="1" applyFont="1"/>
    <xf numFmtId="0" fontId="3" fillId="0" borderId="0" xfId="0" applyFont="1" applyAlignment="1">
      <alignment wrapText="1"/>
    </xf>
    <xf numFmtId="0" fontId="3" fillId="0" borderId="1" xfId="0" applyFont="1" applyBorder="1" applyAlignment="1">
      <alignment horizontal="right"/>
    </xf>
    <xf numFmtId="0" fontId="3" fillId="0" borderId="1" xfId="0" applyFont="1" applyBorder="1" applyAlignment="1">
      <alignment wrapText="1"/>
    </xf>
    <xf numFmtId="10" fontId="3" fillId="0" borderId="1" xfId="0" applyNumberFormat="1" applyFont="1" applyBorder="1" applyAlignment="1">
      <alignment horizontal="center"/>
    </xf>
    <xf numFmtId="164" fontId="3" fillId="0" borderId="1" xfId="0" applyNumberFormat="1" applyFont="1" applyBorder="1" applyAlignment="1">
      <alignment horizontal="center" wrapText="1"/>
    </xf>
    <xf numFmtId="164" fontId="4" fillId="2" borderId="1" xfId="1" applyNumberFormat="1" applyFont="1" applyBorder="1" applyAlignment="1">
      <alignment horizontal="center"/>
    </xf>
    <xf numFmtId="164" fontId="3" fillId="0" borderId="1" xfId="0" applyNumberFormat="1" applyFont="1" applyBorder="1" applyAlignment="1">
      <alignment horizontal="center"/>
    </xf>
    <xf numFmtId="4" fontId="4" fillId="2" borderId="1" xfId="1" applyNumberFormat="1"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wrapText="1"/>
    </xf>
    <xf numFmtId="0" fontId="5" fillId="0" borderId="1" xfId="0" applyFont="1" applyFill="1" applyBorder="1" applyAlignment="1">
      <alignment horizontal="center" wrapText="1"/>
    </xf>
    <xf numFmtId="0" fontId="3" fillId="0" borderId="0" xfId="0" applyFont="1" applyAlignment="1">
      <alignment horizontal="left" wrapText="1"/>
    </xf>
    <xf numFmtId="0" fontId="5" fillId="0" borderId="1" xfId="0" applyFont="1" applyFill="1" applyBorder="1"/>
    <xf numFmtId="0" fontId="3" fillId="0" borderId="1" xfId="0" applyFont="1" applyBorder="1" applyAlignment="1">
      <alignment wrapText="1"/>
    </xf>
    <xf numFmtId="0" fontId="4" fillId="2" borderId="1" xfId="1" applyFont="1" applyBorder="1" applyAlignment="1">
      <alignment horizontal="center" wrapText="1"/>
    </xf>
    <xf numFmtId="0" fontId="4" fillId="2" borderId="7" xfId="1" applyFont="1" applyBorder="1"/>
    <xf numFmtId="0" fontId="6" fillId="0" borderId="7" xfId="0" applyFont="1" applyBorder="1"/>
    <xf numFmtId="0" fontId="6" fillId="0" borderId="7" xfId="0" applyFont="1" applyBorder="1" applyAlignment="1">
      <alignment wrapText="1"/>
    </xf>
    <xf numFmtId="0" fontId="3" fillId="0" borderId="10" xfId="0" applyFont="1" applyBorder="1" applyAlignment="1">
      <alignment horizontal="left"/>
    </xf>
    <xf numFmtId="0" fontId="5" fillId="0" borderId="7" xfId="0" applyFont="1" applyBorder="1" applyAlignment="1">
      <alignment horizontal="left"/>
    </xf>
    <xf numFmtId="0" fontId="3" fillId="0" borderId="7" xfId="0" applyFont="1" applyBorder="1"/>
    <xf numFmtId="0" fontId="3" fillId="0" borderId="7" xfId="0" applyFont="1" applyBorder="1" applyAlignment="1">
      <alignment wrapText="1"/>
    </xf>
    <xf numFmtId="0" fontId="5" fillId="0" borderId="7" xfId="0" applyFont="1" applyBorder="1"/>
    <xf numFmtId="0" fontId="5" fillId="0" borderId="7" xfId="0" applyFont="1" applyBorder="1" applyAlignment="1">
      <alignment wrapText="1"/>
    </xf>
    <xf numFmtId="0" fontId="3" fillId="4" borderId="7" xfId="0" applyFont="1" applyFill="1" applyBorder="1"/>
    <xf numFmtId="0" fontId="5" fillId="0" borderId="7" xfId="0" applyFont="1" applyFill="1" applyBorder="1" applyAlignment="1">
      <alignment wrapText="1"/>
    </xf>
    <xf numFmtId="0" fontId="3" fillId="0" borderId="7" xfId="0" applyFont="1" applyBorder="1" applyAlignment="1">
      <alignment horizontal="left"/>
    </xf>
    <xf numFmtId="0" fontId="4" fillId="2" borderId="7" xfId="1" applyFont="1" applyBorder="1" applyAlignment="1">
      <alignment wrapText="1"/>
    </xf>
    <xf numFmtId="49" fontId="3" fillId="0" borderId="1" xfId="0" applyNumberFormat="1" applyFont="1" applyBorder="1" applyAlignment="1">
      <alignment horizontal="center"/>
    </xf>
    <xf numFmtId="0" fontId="8" fillId="0" borderId="4" xfId="0" applyFont="1" applyBorder="1" applyAlignment="1">
      <alignment horizontal="center"/>
    </xf>
    <xf numFmtId="0" fontId="9" fillId="0" borderId="0" xfId="0" applyFont="1"/>
    <xf numFmtId="0" fontId="5" fillId="0" borderId="4" xfId="0" applyFont="1" applyFill="1" applyBorder="1" applyAlignment="1">
      <alignment horizontal="center" wrapText="1"/>
    </xf>
    <xf numFmtId="0" fontId="5" fillId="0" borderId="0" xfId="0" applyFont="1" applyAlignment="1">
      <alignment horizontal="right"/>
    </xf>
    <xf numFmtId="0" fontId="0" fillId="0" borderId="13" xfId="0" applyBorder="1"/>
    <xf numFmtId="0" fontId="5" fillId="0" borderId="13" xfId="0" applyFont="1" applyBorder="1" applyAlignment="1"/>
    <xf numFmtId="0" fontId="3" fillId="0" borderId="1" xfId="0" applyFont="1" applyBorder="1" applyAlignment="1">
      <alignment horizontal="left" wrapText="1"/>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7" fontId="5" fillId="0" borderId="1" xfId="0" applyNumberFormat="1" applyFont="1" applyBorder="1" applyAlignment="1">
      <alignment horizontal="right"/>
    </xf>
    <xf numFmtId="10" fontId="3" fillId="0" borderId="1" xfId="0" applyNumberFormat="1" applyFont="1" applyBorder="1" applyAlignment="1">
      <alignment horizontal="right"/>
    </xf>
    <xf numFmtId="0" fontId="7" fillId="2" borderId="1" xfId="1" applyFont="1" applyBorder="1"/>
    <xf numFmtId="164" fontId="4" fillId="2" borderId="1" xfId="1" applyNumberFormat="1" applyFont="1" applyBorder="1" applyAlignment="1">
      <alignment horizontal="center" wrapText="1"/>
    </xf>
    <xf numFmtId="0" fontId="5" fillId="0" borderId="1" xfId="0" applyFont="1" applyFill="1" applyBorder="1" applyAlignment="1">
      <alignment horizontal="center" wrapText="1"/>
    </xf>
    <xf numFmtId="0" fontId="4" fillId="2" borderId="1" xfId="1" applyFont="1" applyBorder="1" applyAlignment="1">
      <alignment wrapText="1"/>
    </xf>
    <xf numFmtId="0" fontId="3" fillId="0" borderId="1" xfId="0" applyFont="1" applyBorder="1" applyAlignment="1">
      <alignment wrapText="1"/>
    </xf>
    <xf numFmtId="0" fontId="8" fillId="0" borderId="14" xfId="0" applyFont="1" applyBorder="1" applyAlignment="1">
      <alignment horizontal="center"/>
    </xf>
    <xf numFmtId="0" fontId="8" fillId="0" borderId="1" xfId="0" applyFont="1" applyBorder="1" applyAlignment="1">
      <alignment horizontal="center"/>
    </xf>
    <xf numFmtId="0" fontId="3" fillId="0" borderId="1" xfId="0" applyNumberFormat="1" applyFont="1" applyBorder="1" applyAlignment="1">
      <alignment horizontal="center"/>
    </xf>
    <xf numFmtId="0" fontId="4" fillId="2" borderId="0" xfId="1" applyFont="1" applyAlignment="1">
      <alignment wrapText="1"/>
    </xf>
    <xf numFmtId="0" fontId="3" fillId="3" borderId="6" xfId="0" applyFont="1" applyFill="1" applyBorder="1"/>
    <xf numFmtId="0" fontId="3" fillId="3" borderId="8" xfId="0" applyFont="1" applyFill="1" applyBorder="1"/>
    <xf numFmtId="0" fontId="3" fillId="3" borderId="0" xfId="0" applyFont="1" applyFill="1"/>
    <xf numFmtId="0" fontId="3" fillId="3" borderId="7" xfId="0" applyFont="1" applyFill="1" applyBorder="1"/>
    <xf numFmtId="0" fontId="3" fillId="3" borderId="9" xfId="0" applyFont="1" applyFill="1" applyBorder="1"/>
    <xf numFmtId="0" fontId="3" fillId="3" borderId="10" xfId="0" applyFont="1" applyFill="1" applyBorder="1"/>
    <xf numFmtId="0" fontId="5" fillId="3" borderId="0" xfId="0" applyFont="1" applyFill="1" applyAlignment="1">
      <alignment wrapText="1"/>
    </xf>
    <xf numFmtId="0" fontId="5" fillId="3" borderId="7" xfId="0" applyFont="1" applyFill="1" applyBorder="1" applyAlignment="1">
      <alignment wrapText="1"/>
    </xf>
    <xf numFmtId="0" fontId="3" fillId="3" borderId="1" xfId="0" applyFont="1" applyFill="1" applyBorder="1" applyAlignment="1">
      <alignment horizontal="center"/>
    </xf>
    <xf numFmtId="0" fontId="3" fillId="3" borderId="11" xfId="0" applyFont="1" applyFill="1" applyBorder="1"/>
    <xf numFmtId="0" fontId="3" fillId="3" borderId="12" xfId="0" applyFont="1" applyFill="1" applyBorder="1"/>
    <xf numFmtId="0" fontId="3" fillId="0" borderId="1" xfId="0" applyFont="1" applyBorder="1" applyAlignment="1">
      <alignment wrapText="1"/>
    </xf>
    <xf numFmtId="0" fontId="5" fillId="0" borderId="1" xfId="0" applyFont="1" applyBorder="1" applyAlignment="1">
      <alignment horizontal="center"/>
    </xf>
    <xf numFmtId="0" fontId="10" fillId="0" borderId="1" xfId="0" applyFont="1" applyBorder="1" applyAlignment="1">
      <alignment horizontal="left"/>
    </xf>
    <xf numFmtId="0" fontId="10" fillId="0" borderId="1" xfId="0" applyFont="1" applyBorder="1" applyAlignment="1">
      <alignment horizontal="center"/>
    </xf>
    <xf numFmtId="0" fontId="11"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5" fillId="0" borderId="7" xfId="0" applyFont="1" applyBorder="1" applyAlignment="1">
      <alignment wrapText="1"/>
    </xf>
    <xf numFmtId="167" fontId="5" fillId="0" borderId="1" xfId="0" applyNumberFormat="1" applyFont="1" applyFill="1" applyBorder="1"/>
    <xf numFmtId="0" fontId="5" fillId="0" borderId="1" xfId="0" applyFont="1" applyFill="1" applyBorder="1" applyAlignment="1">
      <alignment horizontal="center" wrapText="1"/>
    </xf>
    <xf numFmtId="0" fontId="5" fillId="0" borderId="7" xfId="0" applyFont="1" applyBorder="1" applyAlignment="1">
      <alignment wrapText="1"/>
    </xf>
    <xf numFmtId="0" fontId="3" fillId="5" borderId="1" xfId="0" applyFont="1" applyFill="1" applyBorder="1" applyAlignment="1">
      <alignment wrapText="1"/>
    </xf>
    <xf numFmtId="0" fontId="6" fillId="0" borderId="7" xfId="0" applyFont="1" applyBorder="1" applyAlignment="1">
      <alignment wrapText="1"/>
    </xf>
    <xf numFmtId="0" fontId="3" fillId="0" borderId="1" xfId="0" applyFont="1" applyBorder="1" applyAlignment="1">
      <alignment wrapText="1"/>
    </xf>
    <xf numFmtId="49" fontId="5" fillId="0" borderId="1" xfId="0" applyNumberFormat="1" applyFont="1" applyBorder="1" applyAlignment="1">
      <alignment horizontal="center"/>
    </xf>
    <xf numFmtId="0" fontId="5" fillId="0" borderId="9" xfId="0" applyFont="1" applyBorder="1" applyAlignment="1">
      <alignment wrapText="1"/>
    </xf>
    <xf numFmtId="0" fontId="10" fillId="0" borderId="13" xfId="0" applyFont="1" applyBorder="1" applyAlignment="1">
      <alignment horizontal="center"/>
    </xf>
    <xf numFmtId="0" fontId="10"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4" fillId="2" borderId="1" xfId="1" applyFont="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0" fillId="0" borderId="3" xfId="0" applyFont="1" applyBorder="1" applyAlignment="1">
      <alignment wrapText="1"/>
    </xf>
    <xf numFmtId="0" fontId="0" fillId="0" borderId="3" xfId="0" applyBorder="1" applyAlignment="1">
      <alignment wrapText="1"/>
    </xf>
    <xf numFmtId="0" fontId="0" fillId="0" borderId="7" xfId="0" applyBorder="1" applyAlignment="1">
      <alignment wrapText="1"/>
    </xf>
    <xf numFmtId="0" fontId="3" fillId="0" borderId="3" xfId="0" applyFont="1" applyBorder="1" applyAlignment="1">
      <alignment wrapText="1"/>
    </xf>
    <xf numFmtId="0" fontId="3" fillId="0" borderId="2" xfId="0" applyFont="1" applyFill="1" applyBorder="1" applyAlignment="1">
      <alignment horizontal="left" wrapText="1"/>
    </xf>
    <xf numFmtId="0" fontId="3" fillId="0" borderId="3" xfId="0" applyFont="1" applyBorder="1" applyAlignment="1">
      <alignment horizontal="left" wrapText="1"/>
    </xf>
    <xf numFmtId="0" fontId="0" fillId="0" borderId="3" xfId="0" applyBorder="1" applyAlignment="1">
      <alignment horizontal="left" wrapText="1"/>
    </xf>
    <xf numFmtId="0" fontId="0" fillId="0" borderId="7" xfId="0" applyBorder="1" applyAlignment="1">
      <alignment horizontal="left" wrapText="1"/>
    </xf>
    <xf numFmtId="0" fontId="5" fillId="0" borderId="2" xfId="0" applyFont="1" applyBorder="1" applyAlignment="1">
      <alignment horizontal="center" wrapText="1"/>
    </xf>
    <xf numFmtId="0" fontId="2" fillId="0" borderId="7" xfId="0" applyFont="1" applyBorder="1" applyAlignment="1">
      <alignment horizontal="center" wrapText="1"/>
    </xf>
    <xf numFmtId="0" fontId="4" fillId="2" borderId="11" xfId="1" applyFont="1" applyBorder="1" applyAlignment="1">
      <alignment wrapText="1"/>
    </xf>
    <xf numFmtId="0" fontId="4" fillId="2" borderId="12" xfId="1" applyFont="1" applyBorder="1" applyAlignment="1">
      <alignment wrapText="1"/>
    </xf>
    <xf numFmtId="0" fontId="4" fillId="2" borderId="9" xfId="1" applyFont="1" applyBorder="1" applyAlignment="1">
      <alignment wrapText="1"/>
    </xf>
    <xf numFmtId="0" fontId="4" fillId="2" borderId="10" xfId="1" applyFont="1" applyBorder="1" applyAlignment="1">
      <alignment wrapText="1"/>
    </xf>
    <xf numFmtId="0" fontId="5" fillId="0" borderId="1" xfId="0" applyFont="1" applyFill="1" applyBorder="1" applyAlignment="1">
      <alignment horizontal="center" wrapText="1"/>
    </xf>
    <xf numFmtId="0" fontId="0" fillId="0" borderId="1" xfId="0" applyBorder="1" applyAlignment="1">
      <alignment wrapText="1"/>
    </xf>
    <xf numFmtId="0" fontId="0" fillId="0" borderId="4" xfId="0" applyBorder="1" applyAlignment="1">
      <alignment wrapText="1"/>
    </xf>
    <xf numFmtId="0" fontId="5" fillId="0" borderId="7" xfId="0" applyFont="1" applyBorder="1" applyAlignment="1">
      <alignment wrapText="1"/>
    </xf>
    <xf numFmtId="0" fontId="0" fillId="0" borderId="1" xfId="0" applyFont="1" applyBorder="1" applyAlignment="1">
      <alignment wrapText="1"/>
    </xf>
    <xf numFmtId="0" fontId="6" fillId="0" borderId="7" xfId="0" applyFont="1" applyBorder="1" applyAlignment="1">
      <alignment horizontal="left" wrapText="1"/>
    </xf>
    <xf numFmtId="0" fontId="3" fillId="5" borderId="1" xfId="0" applyFont="1" applyFill="1" applyBorder="1" applyAlignment="1">
      <alignment wrapText="1"/>
    </xf>
    <xf numFmtId="0" fontId="6" fillId="0" borderId="7" xfId="0" applyFont="1" applyBorder="1" applyAlignment="1">
      <alignment wrapText="1"/>
    </xf>
    <xf numFmtId="0" fontId="7" fillId="2" borderId="2" xfId="1" applyFont="1" applyBorder="1" applyAlignment="1">
      <alignment wrapText="1"/>
    </xf>
    <xf numFmtId="0" fontId="7" fillId="2" borderId="3" xfId="1" applyFont="1" applyBorder="1" applyAlignment="1">
      <alignment wrapText="1"/>
    </xf>
    <xf numFmtId="0" fontId="7" fillId="2" borderId="7" xfId="1" applyFont="1" applyBorder="1" applyAlignment="1">
      <alignment wrapText="1"/>
    </xf>
    <xf numFmtId="0" fontId="3" fillId="0" borderId="1" xfId="0" applyFont="1" applyFill="1" applyBorder="1" applyAlignment="1">
      <alignment horizontal="left" wrapText="1"/>
    </xf>
    <xf numFmtId="0" fontId="3" fillId="0" borderId="1" xfId="0" applyFont="1" applyBorder="1" applyAlignment="1">
      <alignment horizontal="left" wrapText="1"/>
    </xf>
    <xf numFmtId="0" fontId="15" fillId="0" borderId="0" xfId="0" applyFont="1" applyAlignment="1">
      <alignment horizontal="left" wrapText="1"/>
    </xf>
  </cellXfs>
  <cellStyles count="2">
    <cellStyle name="Good"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24"/>
  <sheetViews>
    <sheetView tabSelected="1" workbookViewId="0">
      <pane xSplit="2" ySplit="3" topLeftCell="C4" activePane="bottomRight" state="frozen"/>
      <selection pane="topRight" activeCell="C1" sqref="C1"/>
      <selection pane="bottomLeft" activeCell="A4" sqref="A4"/>
      <selection pane="bottomRight" activeCell="B3" sqref="B3"/>
    </sheetView>
  </sheetViews>
  <sheetFormatPr defaultRowHeight="15"/>
  <cols>
    <col min="1" max="1" width="6.7109375" customWidth="1"/>
    <col min="2" max="2" width="44" customWidth="1"/>
    <col min="3" max="17" width="17.7109375" customWidth="1"/>
  </cols>
  <sheetData>
    <row r="1" spans="1:17" ht="30">
      <c r="A1" s="7" t="s">
        <v>82</v>
      </c>
      <c r="B1" s="115" t="s">
        <v>109</v>
      </c>
      <c r="C1" s="73"/>
    </row>
    <row r="2" spans="1:17" ht="33.75" customHeight="1">
      <c r="A2" s="114" t="s">
        <v>83</v>
      </c>
      <c r="B2" s="16" t="s">
        <v>0</v>
      </c>
      <c r="C2" s="7" t="str">
        <f>'Project 1'!$C$2</f>
        <v>Project 1 Water Supply</v>
      </c>
      <c r="D2" s="7">
        <f>'Project 2'!$C$2</f>
        <v>0</v>
      </c>
      <c r="E2" s="7">
        <f>'Project 3'!$C$2</f>
        <v>0</v>
      </c>
      <c r="F2" s="7">
        <f>'Project 4'!$C$2</f>
        <v>0</v>
      </c>
      <c r="G2" s="7">
        <f>'Project 5'!$C$2</f>
        <v>0</v>
      </c>
      <c r="H2" s="7">
        <f>'Project 6'!$C$2</f>
        <v>0</v>
      </c>
      <c r="I2" s="7">
        <f>'Project 7'!$C$2</f>
        <v>0</v>
      </c>
      <c r="J2" s="7">
        <f>'Project 8'!$C$2</f>
        <v>0</v>
      </c>
      <c r="K2" s="7">
        <f>'Project 9'!$C$2</f>
        <v>0</v>
      </c>
      <c r="L2" s="7">
        <f>'Project 10'!$C$2</f>
        <v>0</v>
      </c>
      <c r="M2" s="7">
        <f>'Project 11'!$C$2</f>
        <v>0</v>
      </c>
      <c r="N2" s="7">
        <f>'Project 12'!$C$2</f>
        <v>0</v>
      </c>
      <c r="O2" s="7">
        <f>'Project 13'!$C$2</f>
        <v>0</v>
      </c>
      <c r="P2" s="7">
        <f>'Project 14'!$C$2</f>
        <v>0</v>
      </c>
      <c r="Q2" s="7">
        <f>'Project 15'!$C$2</f>
        <v>0</v>
      </c>
    </row>
    <row r="3" spans="1:17" ht="46.5" customHeight="1">
      <c r="A3" s="68">
        <f>A2+1</f>
        <v>2</v>
      </c>
      <c r="B3" s="5" t="s">
        <v>1</v>
      </c>
      <c r="C3" s="48" t="str">
        <f>'Project 1'!$C$3</f>
        <v>Reclaimed Water</v>
      </c>
      <c r="D3" s="48">
        <f>'Project 2'!$C$3</f>
        <v>0</v>
      </c>
      <c r="E3" s="48">
        <f>'Project 3'!$C$3</f>
        <v>0</v>
      </c>
      <c r="F3" s="48">
        <f>'Project 4'!$C$3</f>
        <v>0</v>
      </c>
      <c r="G3" s="48">
        <f>'Project 5'!$C$3</f>
        <v>0</v>
      </c>
      <c r="H3" s="48">
        <f>'Project 6'!$C$3</f>
        <v>0</v>
      </c>
      <c r="I3" s="48">
        <f>'Project 7'!$C$3</f>
        <v>0</v>
      </c>
      <c r="J3" s="48">
        <f>'Project 8'!$C$3</f>
        <v>0</v>
      </c>
      <c r="K3" s="48">
        <f>'Project 9'!$C$3</f>
        <v>0</v>
      </c>
      <c r="L3" s="48">
        <f>'Project 10'!$C$3</f>
        <v>0</v>
      </c>
      <c r="M3" s="48">
        <f>'Project 11'!$C$3</f>
        <v>0</v>
      </c>
      <c r="N3" s="48">
        <f>'Project 12'!$C$3</f>
        <v>0</v>
      </c>
      <c r="O3" s="48">
        <f>'Project 13'!$C$3</f>
        <v>0</v>
      </c>
      <c r="P3" s="48">
        <f>'Project 14'!$C$3</f>
        <v>0</v>
      </c>
      <c r="Q3" s="48">
        <f>'Project 15'!$C$3</f>
        <v>0</v>
      </c>
    </row>
    <row r="4" spans="1:17" ht="29.25">
      <c r="A4" s="68">
        <f t="shared" ref="A4:A24" si="0">A3+1</f>
        <v>3</v>
      </c>
      <c r="B4" s="84" t="s">
        <v>93</v>
      </c>
      <c r="C4" s="41">
        <f>IF(C3="Reclaimed Water",'Project 1'!$D$6,'Project 1'!$D$5)</f>
        <v>30</v>
      </c>
      <c r="D4" s="41">
        <f>IF(D3="Reclaimed Water",'Project 2'!$D$6,'Project 2'!$D$5)</f>
        <v>0</v>
      </c>
      <c r="E4" s="41">
        <f>IF(E3="Reclaimed Water",'Project 3'!$D$6,'Project 3'!$D$5)</f>
        <v>0</v>
      </c>
      <c r="F4" s="41">
        <f>IF(F3="Reclaimed Water",'Project 4'!$D$6,'Project 4'!$D$5)</f>
        <v>0</v>
      </c>
      <c r="G4" s="41">
        <f>IF(G3="Reclaimed Water",'Project 5'!$D$6,'Project 5'!$D$5)</f>
        <v>0</v>
      </c>
      <c r="H4" s="41">
        <f>IF(H3="Reclaimed Water",'Project 6'!$D$6,'Project 6'!$D$5)</f>
        <v>0</v>
      </c>
      <c r="I4" s="41">
        <f>IF(I3="Reclaimed Water",'Project 7'!$D$6,'Project 7'!$D$5)</f>
        <v>0</v>
      </c>
      <c r="J4" s="41">
        <f>IF(J3="Reclaimed Water",'Project 8'!$D$6,'Project 8'!$D$5)</f>
        <v>0</v>
      </c>
      <c r="K4" s="41">
        <f>IF(K3="Reclaimed Water",'Project 9'!$D$6,'Project 9'!$D$5)</f>
        <v>0</v>
      </c>
      <c r="L4" s="41">
        <f>IF(L3="Reclaimed Water",'Project 10'!$D$6,'Project 10'!$D$5)</f>
        <v>0</v>
      </c>
      <c r="M4" s="41">
        <f>IF(M3="Reclaimed Water",'Project 11'!$D$6,'Project 11'!$D$5)</f>
        <v>0</v>
      </c>
      <c r="N4" s="41">
        <f>IF(N3="Reclaimed Water",'Project 12'!$D$6,'Project 12'!$D$5)</f>
        <v>0</v>
      </c>
      <c r="O4" s="41">
        <f>IF(O3="Reclaimed Water",'Project 13'!$D$6,'Project 13'!$D$5)</f>
        <v>0</v>
      </c>
      <c r="P4" s="41">
        <f>IF(P3="Reclaimed Water",'Project 14'!$D$6,'Project 14'!$D$5)</f>
        <v>0</v>
      </c>
      <c r="Q4" s="41">
        <f>IF(Q3="Reclaimed Water",'Project 15'!$D$6,'Project 15'!$D$5)</f>
        <v>0</v>
      </c>
    </row>
    <row r="5" spans="1:17">
      <c r="A5" s="68">
        <f t="shared" si="0"/>
        <v>4</v>
      </c>
      <c r="B5" s="5" t="s">
        <v>45</v>
      </c>
      <c r="C5" s="41">
        <f>IF(C3="Reclaimed Water",'Project 1'!$D$5,"NA")</f>
        <v>25</v>
      </c>
      <c r="D5" s="41" t="str">
        <f>IF(D3="Reclaimed Water",'Project 2'!$D$5,"NA")</f>
        <v>NA</v>
      </c>
      <c r="E5" s="41" t="str">
        <f>IF(E3="Reclaimed Water",'Project 3'!$D$5,"NA")</f>
        <v>NA</v>
      </c>
      <c r="F5" s="41" t="str">
        <f>IF(F3="Reclaimed Water",'Project 4'!$D$5,"NA")</f>
        <v>NA</v>
      </c>
      <c r="G5" s="41" t="str">
        <f>IF(G3="Reclaimed Water",'Project 5'!$D$5,"NA")</f>
        <v>NA</v>
      </c>
      <c r="H5" s="41" t="str">
        <f>IF(H3="Reclaimed Water",'Project 6'!$D$5,"NA")</f>
        <v>NA</v>
      </c>
      <c r="I5" s="41" t="str">
        <f>IF(I3="Reclaimed Water",'Project 7'!$D$5,"NA")</f>
        <v>NA</v>
      </c>
      <c r="J5" s="41" t="str">
        <f>IF(J3="Reclaimed Water",'Project 8'!$D$5,"NA")</f>
        <v>NA</v>
      </c>
      <c r="K5" s="41" t="str">
        <f>IF(K3="Reclaimed Water",'Project 9'!$D$5,"NA")</f>
        <v>NA</v>
      </c>
      <c r="L5" s="41" t="str">
        <f>IF(L3="Reclaimed Water",'Project 10'!$D$5,"NA")</f>
        <v>NA</v>
      </c>
      <c r="M5" s="41" t="str">
        <f>IF(M3="Reclaimed Water",'Project 11'!$D$5,"NA")</f>
        <v>NA</v>
      </c>
      <c r="N5" s="41" t="str">
        <f>IF(N3="Reclaimed Water",'Project 12'!$D$5,"NA")</f>
        <v>NA</v>
      </c>
      <c r="O5" s="41" t="str">
        <f>IF(O3="Reclaimed Water",'Project 13'!$D$5,"NA")</f>
        <v>NA</v>
      </c>
      <c r="P5" s="41" t="str">
        <f>IF(P3="Reclaimed Water",'Project 14'!$D$5,"NA")</f>
        <v>NA</v>
      </c>
      <c r="Q5" s="41" t="str">
        <f>IF(Q3="Reclaimed Water",'Project 15'!$D$5,"NA")</f>
        <v>NA</v>
      </c>
    </row>
    <row r="6" spans="1:17">
      <c r="A6" s="68">
        <f t="shared" si="0"/>
        <v>5</v>
      </c>
      <c r="B6" s="5" t="s">
        <v>51</v>
      </c>
      <c r="C6" s="41" t="s">
        <v>176</v>
      </c>
      <c r="D6" s="41" t="s">
        <v>176</v>
      </c>
      <c r="E6" s="41" t="s">
        <v>176</v>
      </c>
      <c r="F6" s="41" t="s">
        <v>176</v>
      </c>
      <c r="G6" s="41" t="s">
        <v>176</v>
      </c>
      <c r="H6" s="41" t="s">
        <v>176</v>
      </c>
      <c r="I6" s="41" t="s">
        <v>176</v>
      </c>
      <c r="J6" s="41" t="s">
        <v>176</v>
      </c>
      <c r="K6" s="41" t="s">
        <v>176</v>
      </c>
      <c r="L6" s="41" t="s">
        <v>176</v>
      </c>
      <c r="M6" s="41" t="s">
        <v>176</v>
      </c>
      <c r="N6" s="41" t="s">
        <v>176</v>
      </c>
      <c r="O6" s="41" t="s">
        <v>176</v>
      </c>
      <c r="P6" s="41" t="s">
        <v>176</v>
      </c>
      <c r="Q6" s="41" t="s">
        <v>176</v>
      </c>
    </row>
    <row r="7" spans="1:17">
      <c r="A7" s="68">
        <f t="shared" si="0"/>
        <v>6</v>
      </c>
      <c r="B7" s="5" t="s">
        <v>19</v>
      </c>
      <c r="C7" s="5">
        <f>'Project 1'!$G$10</f>
        <v>2015</v>
      </c>
      <c r="D7" s="5">
        <f>'Project 2'!$G$10</f>
        <v>0</v>
      </c>
      <c r="E7" s="5">
        <f>'Project 3'!$G$10</f>
        <v>0</v>
      </c>
      <c r="F7" s="5">
        <f>'Project 4'!$G$10</f>
        <v>0</v>
      </c>
      <c r="G7" s="5">
        <f>'Project 5'!$G$10</f>
        <v>0</v>
      </c>
      <c r="H7" s="5">
        <f>'Project 6'!$G$10</f>
        <v>0</v>
      </c>
      <c r="I7" s="5">
        <f>'Project 7'!$G$10</f>
        <v>0</v>
      </c>
      <c r="J7" s="5">
        <f>'Project 8'!$G$10</f>
        <v>0</v>
      </c>
      <c r="K7" s="5">
        <f>'Project 9'!$G$10</f>
        <v>0</v>
      </c>
      <c r="L7" s="5">
        <f>'Project 10'!$G$10</f>
        <v>0</v>
      </c>
      <c r="M7" s="5">
        <f>'Project 11'!$G$10</f>
        <v>0</v>
      </c>
      <c r="N7" s="5">
        <f>'Project 12'!$G$10</f>
        <v>0</v>
      </c>
      <c r="O7" s="5">
        <f>'Project 13'!$G$10</f>
        <v>0</v>
      </c>
      <c r="P7" s="5">
        <f>'Project 14'!$G$10</f>
        <v>0</v>
      </c>
      <c r="Q7" s="5">
        <f>'Project 15'!$G$10</f>
        <v>0</v>
      </c>
    </row>
    <row r="8" spans="1:17">
      <c r="A8" s="68">
        <f t="shared" si="0"/>
        <v>7</v>
      </c>
      <c r="B8" s="75" t="s">
        <v>103</v>
      </c>
      <c r="C8" s="49">
        <f>'Project 1'!$D$7</f>
        <v>4.3749999999999997E-2</v>
      </c>
      <c r="D8" s="53">
        <f>'Project 2'!$D$7</f>
        <v>0</v>
      </c>
      <c r="E8" s="53">
        <f>'Project 3'!$D$7</f>
        <v>0</v>
      </c>
      <c r="F8" s="53">
        <f>'Project 4'!$D$7</f>
        <v>0</v>
      </c>
      <c r="G8" s="113">
        <f>'Project 5'!$D$7</f>
        <v>0</v>
      </c>
      <c r="H8" s="113">
        <f>'Project 6'!$D$7</f>
        <v>0</v>
      </c>
      <c r="I8" s="113">
        <f>'Project 7'!$D$7</f>
        <v>0</v>
      </c>
      <c r="J8" s="113">
        <f>'Project 8'!$D$7</f>
        <v>0</v>
      </c>
      <c r="K8" s="113">
        <f>'Project 9'!$D$7</f>
        <v>0</v>
      </c>
      <c r="L8" s="113">
        <f>'Project 10'!$D$7</f>
        <v>0</v>
      </c>
      <c r="M8" s="113">
        <f>'Project 11'!$D$7</f>
        <v>0</v>
      </c>
      <c r="N8" s="113">
        <f>'Project 12'!$D$7</f>
        <v>0</v>
      </c>
      <c r="O8" s="113">
        <f>'Project 13'!$D$7</f>
        <v>0</v>
      </c>
      <c r="P8" s="113">
        <f>'Project 14'!$D$7</f>
        <v>0</v>
      </c>
      <c r="Q8" s="113">
        <f>'Project 15'!$D$7</f>
        <v>0</v>
      </c>
    </row>
    <row r="9" spans="1:17">
      <c r="A9" s="68">
        <f t="shared" si="0"/>
        <v>8</v>
      </c>
      <c r="B9" s="5" t="s">
        <v>94</v>
      </c>
      <c r="C9" s="13">
        <f>'Project 1'!$D$26</f>
        <v>65840000</v>
      </c>
      <c r="D9" s="13">
        <f>'Project 2'!$D$26</f>
        <v>0</v>
      </c>
      <c r="E9" s="13">
        <f>'Project 3'!$D$26</f>
        <v>0</v>
      </c>
      <c r="F9" s="13">
        <f>'Project 4'!$D$26</f>
        <v>0</v>
      </c>
      <c r="G9" s="13">
        <f>'Project 5'!$D$26</f>
        <v>0</v>
      </c>
      <c r="H9" s="13">
        <f>'Project 6'!$D$26</f>
        <v>0</v>
      </c>
      <c r="I9" s="13">
        <f>'Project 7'!$D$26</f>
        <v>0</v>
      </c>
      <c r="J9" s="13">
        <f>'Project 8'!$D$26</f>
        <v>0</v>
      </c>
      <c r="K9" s="13">
        <f>'Project 9'!$D$26</f>
        <v>0</v>
      </c>
      <c r="L9" s="13">
        <f>'Project 10'!$D$26</f>
        <v>0</v>
      </c>
      <c r="M9" s="13">
        <f>'Project 11'!$D$26</f>
        <v>0</v>
      </c>
      <c r="N9" s="13">
        <f>'Project 12'!$D$26</f>
        <v>0</v>
      </c>
      <c r="O9" s="13">
        <f>'Project 13'!$D$26</f>
        <v>0</v>
      </c>
      <c r="P9" s="13">
        <f>'Project 14'!$D$26</f>
        <v>0</v>
      </c>
      <c r="Q9" s="13">
        <f>'Project 15'!$D$26</f>
        <v>0</v>
      </c>
    </row>
    <row r="10" spans="1:17">
      <c r="A10" s="68">
        <f t="shared" si="0"/>
        <v>9</v>
      </c>
      <c r="B10" s="53" t="s">
        <v>95</v>
      </c>
      <c r="C10" s="13">
        <f>'Project 1'!$D$37</f>
        <v>1515750</v>
      </c>
      <c r="D10" s="13">
        <f>'Project 2'!$D$37</f>
        <v>0</v>
      </c>
      <c r="E10" s="13">
        <f>'Project 3'!$D$37</f>
        <v>0</v>
      </c>
      <c r="F10" s="13">
        <f>'Project 4'!$D$37</f>
        <v>0</v>
      </c>
      <c r="G10" s="13">
        <f>'Project 5'!$D$37</f>
        <v>0</v>
      </c>
      <c r="H10" s="13">
        <f>'Project 6'!$D$37</f>
        <v>0</v>
      </c>
      <c r="I10" s="13">
        <f>'Project 7'!$D$37</f>
        <v>0</v>
      </c>
      <c r="J10" s="13">
        <f>'Project 8'!$D$37</f>
        <v>0</v>
      </c>
      <c r="K10" s="13">
        <f>'Project 9'!$D$37</f>
        <v>0</v>
      </c>
      <c r="L10" s="13">
        <f>'Project 10'!$D$37</f>
        <v>0</v>
      </c>
      <c r="M10" s="13">
        <f>'Project 11'!$D$37</f>
        <v>0</v>
      </c>
      <c r="N10" s="13">
        <f>'Project 12'!$D$37</f>
        <v>0</v>
      </c>
      <c r="O10" s="13">
        <f>'Project 13'!$D$37</f>
        <v>0</v>
      </c>
      <c r="P10" s="13">
        <f>'Project 14'!$D$37</f>
        <v>0</v>
      </c>
      <c r="Q10" s="13">
        <f>'Project 15'!$D$37</f>
        <v>0</v>
      </c>
    </row>
    <row r="11" spans="1:17">
      <c r="A11" s="68">
        <f t="shared" si="0"/>
        <v>10</v>
      </c>
      <c r="B11" s="5" t="s">
        <v>96</v>
      </c>
      <c r="C11" s="13">
        <f>'Project 1'!$D$47</f>
        <v>2844225</v>
      </c>
      <c r="D11" s="13">
        <f>'Project 2'!$D$47</f>
        <v>0</v>
      </c>
      <c r="E11" s="13">
        <f>'Project 3'!$D$47</f>
        <v>0</v>
      </c>
      <c r="F11" s="13">
        <f>'Project 4'!$D$47</f>
        <v>0</v>
      </c>
      <c r="G11" s="13">
        <f>'Project 5'!$D$47</f>
        <v>0</v>
      </c>
      <c r="H11" s="13">
        <f>'Project 6'!$D$47</f>
        <v>0</v>
      </c>
      <c r="I11" s="13">
        <f>'Project 7'!$D$47</f>
        <v>0</v>
      </c>
      <c r="J11" s="13">
        <f>'Project 8'!$D$47</f>
        <v>0</v>
      </c>
      <c r="K11" s="13">
        <f>'Project 9'!$D$47</f>
        <v>0</v>
      </c>
      <c r="L11" s="13">
        <f>'Project 10'!$D$47</f>
        <v>0</v>
      </c>
      <c r="M11" s="13">
        <f>'Project 11'!$D$47</f>
        <v>0</v>
      </c>
      <c r="N11" s="13">
        <f>'Project 12'!$D$47</f>
        <v>0</v>
      </c>
      <c r="O11" s="13">
        <f>'Project 13'!$D$47</f>
        <v>0</v>
      </c>
      <c r="P11" s="13">
        <f>'Project 14'!$D$47</f>
        <v>0</v>
      </c>
      <c r="Q11" s="13">
        <f>'Project 15'!$D$47</f>
        <v>0</v>
      </c>
    </row>
    <row r="12" spans="1:17">
      <c r="A12" s="68">
        <f t="shared" si="0"/>
        <v>11</v>
      </c>
      <c r="B12" s="5" t="s">
        <v>97</v>
      </c>
      <c r="C12" s="13">
        <f>'Project 1'!$G$50</f>
        <v>7651224.7675566627</v>
      </c>
      <c r="D12" s="13">
        <f>'Project 2'!$G$50</f>
        <v>0</v>
      </c>
      <c r="E12" s="13">
        <f>'Project 3'!$G$50</f>
        <v>0</v>
      </c>
      <c r="F12" s="13">
        <f>'Project 4'!$G$50</f>
        <v>0</v>
      </c>
      <c r="G12" s="13">
        <f>'Project 5'!$G$50</f>
        <v>0</v>
      </c>
      <c r="H12" s="13">
        <f>'Project 6'!$G$50</f>
        <v>0</v>
      </c>
      <c r="I12" s="13">
        <f>'Project 7'!$G$50</f>
        <v>0</v>
      </c>
      <c r="J12" s="13">
        <f>'Project 8'!$G$50</f>
        <v>0</v>
      </c>
      <c r="K12" s="13">
        <f>'Project 9'!$G$50</f>
        <v>0</v>
      </c>
      <c r="L12" s="13">
        <f>'Project 10'!$G$50</f>
        <v>0</v>
      </c>
      <c r="M12" s="13">
        <f>'Project 11'!$G$50</f>
        <v>0</v>
      </c>
      <c r="N12" s="13">
        <f>'Project 12'!$G$50</f>
        <v>0</v>
      </c>
      <c r="O12" s="13">
        <f>'Project 13'!$G$50</f>
        <v>0</v>
      </c>
      <c r="P12" s="13">
        <f>'Project 14'!$G$50</f>
        <v>0</v>
      </c>
      <c r="Q12" s="13">
        <f>'Project 15'!$G$50</f>
        <v>0</v>
      </c>
    </row>
    <row r="13" spans="1:17">
      <c r="A13" s="68">
        <f t="shared" si="0"/>
        <v>12</v>
      </c>
      <c r="B13" s="52" t="s">
        <v>47</v>
      </c>
      <c r="C13" s="5"/>
      <c r="D13" s="5"/>
      <c r="E13" s="5"/>
      <c r="F13" s="5"/>
      <c r="G13" s="5"/>
      <c r="H13" s="5"/>
      <c r="I13" s="5"/>
      <c r="J13" s="5"/>
      <c r="K13" s="5"/>
      <c r="L13" s="5"/>
      <c r="M13" s="5"/>
      <c r="N13" s="5"/>
      <c r="O13" s="5"/>
      <c r="P13" s="5"/>
      <c r="Q13" s="5"/>
    </row>
    <row r="14" spans="1:17">
      <c r="A14" s="68">
        <f t="shared" si="0"/>
        <v>13</v>
      </c>
      <c r="B14" s="35" t="s">
        <v>46</v>
      </c>
      <c r="C14" s="36">
        <f>'Project 1'!$G$28</f>
        <v>0.50414168218802768</v>
      </c>
      <c r="D14" s="77" t="str">
        <f>'Project 2'!$G$28</f>
        <v>NA</v>
      </c>
      <c r="E14" s="77" t="str">
        <f>'Project 3'!$G$28</f>
        <v>NA</v>
      </c>
      <c r="F14" s="77" t="str">
        <f>'Project 4'!$G$28</f>
        <v>NA</v>
      </c>
      <c r="G14" s="77" t="str">
        <f>'Project 5'!$G$28</f>
        <v>NA</v>
      </c>
      <c r="H14" s="77" t="str">
        <f>'Project 6'!$G$28</f>
        <v>NA</v>
      </c>
      <c r="I14" s="77" t="str">
        <f>'Project 7'!$G$28</f>
        <v>NA</v>
      </c>
      <c r="J14" s="77" t="str">
        <f>'Project 8'!$G$28</f>
        <v>NA</v>
      </c>
      <c r="K14" s="77" t="str">
        <f>'Project 9'!$G$28</f>
        <v>NA</v>
      </c>
      <c r="L14" s="77" t="str">
        <f>'Project 10'!$G$28</f>
        <v>NA</v>
      </c>
      <c r="M14" s="77" t="str">
        <f>'Project 11'!$G$28</f>
        <v>NA</v>
      </c>
      <c r="N14" s="77" t="str">
        <f>'Project 12'!$G$28</f>
        <v>NA</v>
      </c>
      <c r="O14" s="77" t="str">
        <f>'Project 13'!$G$28</f>
        <v>NA</v>
      </c>
      <c r="P14" s="77" t="str">
        <f>'Project 14'!$G$28</f>
        <v>NA</v>
      </c>
      <c r="Q14" s="77" t="str">
        <f>'Project 15'!$G$28</f>
        <v>NA</v>
      </c>
    </row>
    <row r="15" spans="1:17">
      <c r="A15" s="68">
        <f t="shared" si="0"/>
        <v>14</v>
      </c>
      <c r="B15" s="35" t="s">
        <v>49</v>
      </c>
      <c r="C15" s="36">
        <f>'Project 1'!$G$38</f>
        <v>2.2652812886675023E-2</v>
      </c>
      <c r="D15" s="77" t="str">
        <f>'Project 2'!$G$38</f>
        <v>NA</v>
      </c>
      <c r="E15" s="77" t="str">
        <f>'Project 3'!$G$38</f>
        <v>NA</v>
      </c>
      <c r="F15" s="77" t="str">
        <f>'Project 4'!$G$38</f>
        <v>NA</v>
      </c>
      <c r="G15" s="77" t="str">
        <f>'Project 5'!$G$38</f>
        <v>NA</v>
      </c>
      <c r="H15" s="77" t="str">
        <f>'Project 6'!$G$38</f>
        <v>NA</v>
      </c>
      <c r="I15" s="77" t="str">
        <f>'Project 7'!$G$38</f>
        <v>NA</v>
      </c>
      <c r="J15" s="77" t="str">
        <f>'Project 8'!$G$38</f>
        <v>NA</v>
      </c>
      <c r="K15" s="77" t="str">
        <f>'Project 9'!$G$38</f>
        <v>NA</v>
      </c>
      <c r="L15" s="77" t="str">
        <f>'Project 10'!$G$38</f>
        <v>NA</v>
      </c>
      <c r="M15" s="77" t="str">
        <f>'Project 11'!$G$38</f>
        <v>NA</v>
      </c>
      <c r="N15" s="77" t="str">
        <f>'Project 12'!$G$38</f>
        <v>NA</v>
      </c>
      <c r="O15" s="77" t="str">
        <f>'Project 13'!$G$38</f>
        <v>NA</v>
      </c>
      <c r="P15" s="77" t="str">
        <f>'Project 14'!$G$38</f>
        <v>NA</v>
      </c>
      <c r="Q15" s="77" t="str">
        <f>'Project 15'!$G$38</f>
        <v>NA</v>
      </c>
    </row>
    <row r="16" spans="1:17">
      <c r="A16" s="68">
        <f t="shared" si="0"/>
        <v>15</v>
      </c>
      <c r="B16" s="35" t="s">
        <v>50</v>
      </c>
      <c r="C16" s="36">
        <f>'Project 1'!$G$48</f>
        <v>0.31169589041095891</v>
      </c>
      <c r="D16" s="77" t="str">
        <f>'Project 2'!$G$48</f>
        <v>NA</v>
      </c>
      <c r="E16" s="77" t="str">
        <f>'Project 3'!$G$48</f>
        <v>NA</v>
      </c>
      <c r="F16" s="77" t="str">
        <f>'Project 4'!$G$48</f>
        <v>NA</v>
      </c>
      <c r="G16" s="77" t="str">
        <f>'Project 5'!$G$48</f>
        <v>NA</v>
      </c>
      <c r="H16" s="77" t="str">
        <f>'Project 6'!$G$48</f>
        <v>NA</v>
      </c>
      <c r="I16" s="77" t="str">
        <f>'Project 7'!$G$48</f>
        <v>NA</v>
      </c>
      <c r="J16" s="77" t="str">
        <f>'Project 8'!$G$48</f>
        <v>NA</v>
      </c>
      <c r="K16" s="77" t="str">
        <f>'Project 9'!$G$48</f>
        <v>NA</v>
      </c>
      <c r="L16" s="77" t="str">
        <f>'Project 10'!$G$48</f>
        <v>NA</v>
      </c>
      <c r="M16" s="77" t="str">
        <f>'Project 11'!$G$48</f>
        <v>NA</v>
      </c>
      <c r="N16" s="77" t="str">
        <f>'Project 12'!$G$48</f>
        <v>NA</v>
      </c>
      <c r="O16" s="77" t="str">
        <f>'Project 13'!$G$48</f>
        <v>NA</v>
      </c>
      <c r="P16" s="77" t="str">
        <f>'Project 14'!$G$48</f>
        <v>NA</v>
      </c>
      <c r="Q16" s="77" t="str">
        <f>'Project 15'!$G$48</f>
        <v>NA</v>
      </c>
    </row>
    <row r="17" spans="1:17">
      <c r="A17" s="68">
        <f t="shared" si="0"/>
        <v>16</v>
      </c>
      <c r="B17" s="52" t="s">
        <v>52</v>
      </c>
      <c r="C17" s="33">
        <f>'Project 1'!$G$51</f>
        <v>0.83849038548566168</v>
      </c>
      <c r="D17" s="78" t="str">
        <f>'Project 2'!$G$51</f>
        <v>NA</v>
      </c>
      <c r="E17" s="78" t="str">
        <f>'Project 3'!$G$51</f>
        <v>NA</v>
      </c>
      <c r="F17" s="78" t="str">
        <f>'Project 4'!$G$51</f>
        <v>NA</v>
      </c>
      <c r="G17" s="78" t="str">
        <f>'Project 5'!$G$51</f>
        <v>NA</v>
      </c>
      <c r="H17" s="78" t="str">
        <f>'Project 6'!$G$51</f>
        <v>NA</v>
      </c>
      <c r="I17" s="78" t="str">
        <f>'Project 7'!$G$51</f>
        <v>NA</v>
      </c>
      <c r="J17" s="78" t="str">
        <f>'Project 8'!$G$51</f>
        <v>NA</v>
      </c>
      <c r="K17" s="78" t="str">
        <f>'Project 9'!$G$51</f>
        <v>NA</v>
      </c>
      <c r="L17" s="78" t="str">
        <f>'Project 10'!$G$51</f>
        <v>NA</v>
      </c>
      <c r="M17" s="78" t="str">
        <f>'Project 11'!$G$51</f>
        <v>NA</v>
      </c>
      <c r="N17" s="78" t="str">
        <f>'Project 12'!$G$51</f>
        <v>NA</v>
      </c>
      <c r="O17" s="78" t="str">
        <f>'Project 13'!$G$51</f>
        <v>NA</v>
      </c>
      <c r="P17" s="78" t="str">
        <f>'Project 14'!$G$51</f>
        <v>NA</v>
      </c>
      <c r="Q17" s="78" t="str">
        <f>'Project 15'!$G$51</f>
        <v>NA</v>
      </c>
    </row>
    <row r="18" spans="1:17" ht="29.25">
      <c r="A18" s="68">
        <f t="shared" si="0"/>
        <v>17</v>
      </c>
      <c r="B18" s="49" t="s">
        <v>48</v>
      </c>
      <c r="C18" s="18">
        <f>'Project 1'!$D$27</f>
        <v>2.6335999999999999</v>
      </c>
      <c r="D18" s="76" t="str">
        <f>'Project 2'!$D$27</f>
        <v>NA</v>
      </c>
      <c r="E18" s="76" t="str">
        <f>'Project 3'!$D$27</f>
        <v>NA</v>
      </c>
      <c r="F18" s="76" t="str">
        <f>'Project 4'!$D$27</f>
        <v>NA</v>
      </c>
      <c r="G18" s="76" t="str">
        <f>'Project 5'!$D$27</f>
        <v>NA</v>
      </c>
      <c r="H18" s="76" t="str">
        <f>'Project 6'!$D$27</f>
        <v>NA</v>
      </c>
      <c r="I18" s="76" t="str">
        <f>'Project 7'!$D$27</f>
        <v>NA</v>
      </c>
      <c r="J18" s="76" t="str">
        <f>'Project 8'!$D$27</f>
        <v>NA</v>
      </c>
      <c r="K18" s="76" t="str">
        <f>'Project 9'!$D$27</f>
        <v>NA</v>
      </c>
      <c r="L18" s="76" t="str">
        <f>'Project 10'!$D$27</f>
        <v>NA</v>
      </c>
      <c r="M18" s="76" t="str">
        <f>'Project 11'!$D$27</f>
        <v>NA</v>
      </c>
      <c r="N18" s="76" t="str">
        <f>'Project 12'!$D$27</f>
        <v>NA</v>
      </c>
      <c r="O18" s="76" t="str">
        <f>'Project 13'!$D$27</f>
        <v>NA</v>
      </c>
      <c r="P18" s="76" t="str">
        <f>'Project 14'!$D$27</f>
        <v>NA</v>
      </c>
      <c r="Q18" s="76" t="str">
        <f>'Project 15'!$D$27</f>
        <v>NA</v>
      </c>
    </row>
    <row r="19" spans="1:17">
      <c r="A19" s="68">
        <f t="shared" si="0"/>
        <v>18</v>
      </c>
      <c r="B19" s="49" t="s">
        <v>57</v>
      </c>
      <c r="C19" s="15">
        <f>'Project 1'!$I$6</f>
        <v>0.83333333333333337</v>
      </c>
      <c r="D19" s="79" t="str">
        <f>'Project 2'!$I$6</f>
        <v>NA</v>
      </c>
      <c r="E19" s="79" t="str">
        <f>'Project 3'!$I$6</f>
        <v>NA</v>
      </c>
      <c r="F19" s="79" t="str">
        <f>'Project 4'!$I$6</f>
        <v>NA</v>
      </c>
      <c r="G19" s="79" t="str">
        <f>'Project 5'!$I$6</f>
        <v>NA</v>
      </c>
      <c r="H19" s="79" t="str">
        <f>'Project 6'!$I$6</f>
        <v>NA</v>
      </c>
      <c r="I19" s="79" t="str">
        <f>'Project 7'!$I$6</f>
        <v>NA</v>
      </c>
      <c r="J19" s="79" t="str">
        <f>'Project 8'!$I$6</f>
        <v>NA</v>
      </c>
      <c r="K19" s="79" t="str">
        <f>'Project 9'!$I$6</f>
        <v>NA</v>
      </c>
      <c r="L19" s="79" t="str">
        <f>'Project 10'!$I$6</f>
        <v>NA</v>
      </c>
      <c r="M19" s="79" t="str">
        <f>'Project 11'!$I$6</f>
        <v>NA</v>
      </c>
      <c r="N19" s="79" t="str">
        <f>'Project 12'!$I$6</f>
        <v>NA</v>
      </c>
      <c r="O19" s="79" t="str">
        <f>'Project 13'!$I$6</f>
        <v>NA</v>
      </c>
      <c r="P19" s="79" t="str">
        <f>'Project 14'!$I$6</f>
        <v>NA</v>
      </c>
      <c r="Q19" s="79" t="str">
        <f>'Project 15'!$I$6</f>
        <v>NA</v>
      </c>
    </row>
    <row r="20" spans="1:17" ht="71.25" customHeight="1">
      <c r="A20" s="68">
        <f t="shared" si="0"/>
        <v>19</v>
      </c>
      <c r="B20" s="5" t="s">
        <v>98</v>
      </c>
      <c r="C20" s="48" t="str">
        <f>'Project 1'!$H$3</f>
        <v>This project would provide reclaimed water to irrigate common area lawns and landscaping at ten parks and apartment locations in Brooksville, Florida.</v>
      </c>
      <c r="D20" s="48">
        <f>'Project 2'!$H$3</f>
        <v>0</v>
      </c>
      <c r="E20" s="48">
        <f>'Project 3'!$H$3</f>
        <v>0</v>
      </c>
      <c r="F20" s="48">
        <f>'Project 4'!$H$3</f>
        <v>0</v>
      </c>
      <c r="G20" s="48">
        <f>'Project 5'!$H$3</f>
        <v>0</v>
      </c>
      <c r="H20" s="48">
        <f>'Project 6'!$H$3</f>
        <v>0</v>
      </c>
      <c r="I20" s="48">
        <f>'Project 7'!$H$3</f>
        <v>0</v>
      </c>
      <c r="J20" s="48">
        <f>'Project 8'!$H$3</f>
        <v>0</v>
      </c>
      <c r="K20" s="48">
        <f>'Project 9'!$H$3</f>
        <v>0</v>
      </c>
      <c r="L20" s="48">
        <f>'Project 10'!$H$3</f>
        <v>0</v>
      </c>
      <c r="M20" s="48">
        <f>'Project 11'!$H$3</f>
        <v>0</v>
      </c>
      <c r="N20" s="48">
        <f>'Project 12'!$H$3</f>
        <v>0</v>
      </c>
      <c r="O20" s="48">
        <f>'Project 13'!$H$3</f>
        <v>0</v>
      </c>
      <c r="P20" s="48">
        <f>'Project 14'!$H$3</f>
        <v>0</v>
      </c>
      <c r="Q20" s="48">
        <f>'Project 15'!$H$3</f>
        <v>0</v>
      </c>
    </row>
    <row r="21" spans="1:17">
      <c r="A21" s="68">
        <f t="shared" si="0"/>
        <v>20</v>
      </c>
      <c r="B21" s="5" t="s">
        <v>99</v>
      </c>
      <c r="C21" s="83" t="s">
        <v>104</v>
      </c>
      <c r="D21" s="80"/>
      <c r="E21" s="80"/>
      <c r="F21" s="80"/>
      <c r="G21" s="80"/>
      <c r="H21" s="80"/>
      <c r="I21" s="80"/>
      <c r="J21" s="80"/>
      <c r="K21" s="80"/>
      <c r="L21" s="80"/>
      <c r="M21" s="80"/>
      <c r="N21" s="80"/>
      <c r="O21" s="80"/>
      <c r="P21" s="80"/>
      <c r="Q21" s="80"/>
    </row>
    <row r="22" spans="1:17" ht="29.25">
      <c r="A22" s="68">
        <f t="shared" si="0"/>
        <v>21</v>
      </c>
      <c r="B22" s="5" t="s">
        <v>100</v>
      </c>
      <c r="C22" s="83" t="s">
        <v>105</v>
      </c>
      <c r="D22" s="80"/>
      <c r="E22" s="80"/>
      <c r="F22" s="80"/>
      <c r="G22" s="80"/>
      <c r="H22" s="80"/>
      <c r="I22" s="80"/>
      <c r="J22" s="80"/>
      <c r="K22" s="80"/>
      <c r="L22" s="80"/>
      <c r="M22" s="80"/>
      <c r="N22" s="80"/>
      <c r="O22" s="80"/>
      <c r="P22" s="80"/>
      <c r="Q22" s="80"/>
    </row>
    <row r="23" spans="1:17" ht="48.75" customHeight="1">
      <c r="A23" s="68">
        <f t="shared" si="0"/>
        <v>22</v>
      </c>
      <c r="B23" s="5" t="s">
        <v>101</v>
      </c>
      <c r="C23" s="88" t="s">
        <v>106</v>
      </c>
      <c r="D23" s="80"/>
      <c r="E23" s="80"/>
      <c r="F23" s="80"/>
      <c r="G23" s="80"/>
      <c r="H23" s="80"/>
      <c r="I23" s="80"/>
      <c r="J23" s="80"/>
      <c r="K23" s="80"/>
      <c r="L23" s="80"/>
      <c r="M23" s="80"/>
      <c r="N23" s="80"/>
      <c r="O23" s="80"/>
      <c r="P23" s="80"/>
      <c r="Q23" s="80"/>
    </row>
    <row r="24" spans="1:17" ht="33.75" customHeight="1">
      <c r="A24" s="68">
        <f t="shared" si="0"/>
        <v>23</v>
      </c>
      <c r="B24" s="5" t="s">
        <v>102</v>
      </c>
      <c r="C24" s="83" t="s">
        <v>107</v>
      </c>
      <c r="D24" s="80"/>
      <c r="E24" s="80"/>
      <c r="F24" s="80"/>
      <c r="G24" s="80"/>
      <c r="H24" s="80"/>
      <c r="I24" s="80"/>
      <c r="J24" s="80"/>
      <c r="K24" s="80"/>
      <c r="L24" s="80"/>
      <c r="M24" s="80"/>
      <c r="N24" s="80"/>
      <c r="O24" s="80"/>
      <c r="P24" s="80"/>
      <c r="Q24" s="80"/>
    </row>
  </sheetData>
  <pageMargins left="0.7" right="0.7" top="0.75" bottom="0.75" header="0.3" footer="0.3"/>
  <pageSetup paperSize="17" orientation="landscape" r:id="rId1"/>
  <headerFooter>
    <oddFooter>&amp;L&amp;Z&amp;F
&amp;A&amp;R&amp;D</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6" t="s">
        <v>20</v>
      </c>
      <c r="D2" s="6" t="s">
        <v>21</v>
      </c>
      <c r="E2" s="7" t="s">
        <v>90</v>
      </c>
      <c r="F2" s="50"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9.2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11.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5 Cost of Design etc'!C13)</f>
        <v>0</v>
      </c>
      <c r="D22" s="13">
        <f>IF(D20="Percent Markup",D19*D21,'Project 5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12.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8.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13.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6 Cost of Design etc'!C13)</f>
        <v>0</v>
      </c>
      <c r="D22" s="13">
        <f>IF(D20="Percent Markup",D19*D21,'Project 6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14.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7.7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15.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7 Cost of Design etc'!C13)</f>
        <v>0</v>
      </c>
      <c r="D22" s="13">
        <f>IF(D20="Percent Markup",D19*D21,'Project 7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16.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7.7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17.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8 Cost of Design etc'!C13)</f>
        <v>0</v>
      </c>
      <c r="D22" s="13">
        <f>IF(D20="Percent Markup",D19*D21,'Project 8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18.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5.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19.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9 Cost of Design etc'!C13)</f>
        <v>0</v>
      </c>
      <c r="D22" s="13">
        <f>IF(D20="Percent Markup",D19*D21,'Project 9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2.xml><?xml version="1.0" encoding="utf-8"?>
<worksheet xmlns="http://schemas.openxmlformats.org/spreadsheetml/2006/main" xmlns:r="http://schemas.openxmlformats.org/officeDocument/2006/relationships">
  <dimension ref="A1:F63"/>
  <sheetViews>
    <sheetView workbookViewId="0">
      <pane ySplit="3" topLeftCell="A4" activePane="bottomLeft" state="frozen"/>
      <selection pane="bottomLeft" activeCell="B3" sqref="B3"/>
    </sheetView>
  </sheetViews>
  <sheetFormatPr defaultRowHeight="15"/>
  <cols>
    <col min="1" max="1" width="55" customWidth="1"/>
    <col min="2" max="2" width="27.7109375" customWidth="1"/>
    <col min="3" max="3" width="39.5703125" customWidth="1"/>
  </cols>
  <sheetData>
    <row r="1" spans="1:6">
      <c r="A1" s="117" t="s">
        <v>165</v>
      </c>
      <c r="B1" s="117"/>
      <c r="C1" s="117"/>
      <c r="D1" s="34"/>
      <c r="E1" s="34"/>
      <c r="F1" s="34"/>
    </row>
    <row r="2" spans="1:6">
      <c r="A2" s="116" t="s">
        <v>166</v>
      </c>
      <c r="B2" s="116"/>
      <c r="C2" s="116"/>
      <c r="D2" s="34"/>
      <c r="E2" s="34"/>
      <c r="F2" s="34"/>
    </row>
    <row r="3" spans="1:6">
      <c r="A3" s="102" t="s">
        <v>112</v>
      </c>
      <c r="B3" s="103" t="s">
        <v>163</v>
      </c>
      <c r="C3" s="101" t="s">
        <v>162</v>
      </c>
      <c r="D3" s="34"/>
      <c r="E3" s="34"/>
      <c r="F3" s="34"/>
    </row>
    <row r="4" spans="1:6" ht="43.5">
      <c r="A4" s="104" t="s">
        <v>113</v>
      </c>
      <c r="B4" s="105">
        <v>30</v>
      </c>
      <c r="C4" s="5"/>
      <c r="D4" s="34"/>
      <c r="E4" s="34"/>
      <c r="F4" s="34"/>
    </row>
    <row r="5" spans="1:6" ht="43.5">
      <c r="A5" s="104" t="s">
        <v>114</v>
      </c>
      <c r="B5" s="105">
        <v>30</v>
      </c>
      <c r="C5" s="100" t="s">
        <v>164</v>
      </c>
      <c r="D5" s="34"/>
      <c r="E5" s="34"/>
      <c r="F5" s="34"/>
    </row>
    <row r="6" spans="1:6" ht="114.75">
      <c r="A6" s="104" t="s">
        <v>115</v>
      </c>
      <c r="B6" s="105">
        <v>20</v>
      </c>
      <c r="C6" s="5"/>
      <c r="D6" s="34"/>
      <c r="E6" s="34"/>
      <c r="F6" s="34"/>
    </row>
    <row r="7" spans="1:6">
      <c r="A7" s="104" t="s">
        <v>116</v>
      </c>
      <c r="B7" s="100"/>
      <c r="C7" s="5"/>
      <c r="D7" s="34"/>
      <c r="E7" s="34"/>
      <c r="F7" s="34"/>
    </row>
    <row r="8" spans="1:6">
      <c r="A8" s="104" t="s">
        <v>117</v>
      </c>
      <c r="B8" s="105">
        <v>25</v>
      </c>
      <c r="C8" s="5"/>
      <c r="D8" s="34"/>
      <c r="E8" s="34"/>
      <c r="F8" s="34"/>
    </row>
    <row r="9" spans="1:6">
      <c r="A9" s="104" t="s">
        <v>118</v>
      </c>
      <c r="B9" s="100"/>
      <c r="C9" s="5"/>
      <c r="D9" s="34"/>
      <c r="E9" s="34"/>
      <c r="F9" s="34"/>
    </row>
    <row r="10" spans="1:6">
      <c r="A10" s="104" t="s">
        <v>119</v>
      </c>
      <c r="B10" s="105">
        <v>10</v>
      </c>
      <c r="C10" s="5"/>
      <c r="D10" s="34"/>
      <c r="E10" s="34"/>
      <c r="F10" s="34"/>
    </row>
    <row r="11" spans="1:6">
      <c r="A11" s="104" t="s">
        <v>120</v>
      </c>
      <c r="B11" s="105">
        <v>20</v>
      </c>
      <c r="C11" s="5"/>
      <c r="D11" s="34"/>
      <c r="E11" s="34"/>
      <c r="F11" s="34"/>
    </row>
    <row r="12" spans="1:6">
      <c r="A12" s="104" t="s">
        <v>121</v>
      </c>
      <c r="B12" s="100"/>
      <c r="C12" s="5"/>
      <c r="D12" s="34"/>
      <c r="E12" s="34"/>
      <c r="F12" s="34"/>
    </row>
    <row r="13" spans="1:6">
      <c r="A13" s="104" t="s">
        <v>122</v>
      </c>
      <c r="B13" s="105">
        <v>10</v>
      </c>
      <c r="C13" s="5"/>
      <c r="D13" s="34"/>
      <c r="E13" s="34"/>
      <c r="F13" s="34"/>
    </row>
    <row r="14" spans="1:6" ht="43.5">
      <c r="A14" s="104" t="s">
        <v>123</v>
      </c>
      <c r="B14" s="105">
        <v>30</v>
      </c>
      <c r="C14" s="100" t="s">
        <v>164</v>
      </c>
      <c r="D14" s="34"/>
      <c r="E14" s="34"/>
      <c r="F14" s="34"/>
    </row>
    <row r="15" spans="1:6">
      <c r="A15" s="104" t="s">
        <v>124</v>
      </c>
      <c r="B15" s="100"/>
      <c r="C15" s="5"/>
      <c r="D15" s="34"/>
      <c r="E15" s="34"/>
      <c r="F15" s="34"/>
    </row>
    <row r="16" spans="1:6">
      <c r="A16" s="104" t="s">
        <v>125</v>
      </c>
      <c r="B16" s="105">
        <v>1</v>
      </c>
      <c r="C16" s="5"/>
      <c r="D16" s="34"/>
      <c r="E16" s="34"/>
      <c r="F16" s="34"/>
    </row>
    <row r="17" spans="1:6">
      <c r="A17" s="104" t="s">
        <v>126</v>
      </c>
      <c r="B17" s="105">
        <v>10</v>
      </c>
      <c r="C17" s="5"/>
      <c r="D17" s="34"/>
      <c r="E17" s="34"/>
      <c r="F17" s="34"/>
    </row>
    <row r="18" spans="1:6" ht="43.5">
      <c r="A18" s="104" t="s">
        <v>127</v>
      </c>
      <c r="B18" s="105">
        <v>30</v>
      </c>
      <c r="C18" s="100" t="s">
        <v>164</v>
      </c>
      <c r="D18" s="34"/>
      <c r="E18" s="34"/>
      <c r="F18" s="34"/>
    </row>
    <row r="19" spans="1:6" ht="37.5" customHeight="1">
      <c r="A19" s="104" t="s">
        <v>128</v>
      </c>
      <c r="B19" s="105">
        <v>30</v>
      </c>
      <c r="C19" s="100" t="s">
        <v>164</v>
      </c>
      <c r="D19" s="34"/>
      <c r="E19" s="34"/>
      <c r="F19" s="34"/>
    </row>
    <row r="20" spans="1:6">
      <c r="A20" s="104" t="s">
        <v>129</v>
      </c>
      <c r="B20" s="100"/>
      <c r="C20" s="5"/>
      <c r="D20" s="34"/>
      <c r="E20" s="34"/>
      <c r="F20" s="34"/>
    </row>
    <row r="21" spans="1:6">
      <c r="A21" s="104" t="s">
        <v>130</v>
      </c>
      <c r="B21" s="105">
        <v>20</v>
      </c>
      <c r="C21" s="5"/>
      <c r="D21" s="34"/>
      <c r="E21" s="34"/>
      <c r="F21" s="34"/>
    </row>
    <row r="22" spans="1:6">
      <c r="A22" s="104" t="s">
        <v>131</v>
      </c>
      <c r="B22" s="105">
        <v>25</v>
      </c>
      <c r="C22" s="5"/>
      <c r="D22" s="34"/>
      <c r="E22" s="34"/>
      <c r="F22" s="34"/>
    </row>
    <row r="23" spans="1:6">
      <c r="A23" s="104" t="s">
        <v>132</v>
      </c>
      <c r="B23" s="100"/>
      <c r="C23" s="5"/>
      <c r="D23" s="34"/>
      <c r="E23" s="34"/>
      <c r="F23" s="34"/>
    </row>
    <row r="24" spans="1:6">
      <c r="A24" s="104" t="s">
        <v>133</v>
      </c>
      <c r="B24" s="105">
        <v>5</v>
      </c>
      <c r="C24" s="5"/>
      <c r="D24" s="34"/>
      <c r="E24" s="34"/>
      <c r="F24" s="34"/>
    </row>
    <row r="25" spans="1:6">
      <c r="A25" s="104" t="s">
        <v>134</v>
      </c>
      <c r="B25" s="105">
        <v>10</v>
      </c>
      <c r="C25" s="5"/>
      <c r="D25" s="34"/>
      <c r="E25" s="34"/>
      <c r="F25" s="34"/>
    </row>
    <row r="26" spans="1:6">
      <c r="A26" s="104" t="s">
        <v>135</v>
      </c>
      <c r="B26" s="105">
        <v>15</v>
      </c>
      <c r="C26" s="5"/>
      <c r="D26" s="34"/>
      <c r="E26" s="34"/>
      <c r="F26" s="34"/>
    </row>
    <row r="27" spans="1:6">
      <c r="A27" s="104" t="s">
        <v>136</v>
      </c>
      <c r="B27" s="100"/>
      <c r="C27" s="5"/>
      <c r="D27" s="34"/>
      <c r="E27" s="34"/>
      <c r="F27" s="34"/>
    </row>
    <row r="28" spans="1:6">
      <c r="A28" s="104" t="s">
        <v>128</v>
      </c>
      <c r="B28" s="105">
        <v>10</v>
      </c>
      <c r="C28" s="5"/>
      <c r="D28" s="34"/>
      <c r="E28" s="34"/>
      <c r="F28" s="34"/>
    </row>
    <row r="29" spans="1:6">
      <c r="A29" s="104" t="s">
        <v>137</v>
      </c>
      <c r="B29" s="100"/>
      <c r="C29" s="5"/>
      <c r="D29" s="34"/>
      <c r="E29" s="34"/>
      <c r="F29" s="34"/>
    </row>
    <row r="30" spans="1:6">
      <c r="A30" s="104" t="s">
        <v>138</v>
      </c>
      <c r="B30" s="105">
        <v>10</v>
      </c>
      <c r="C30" s="5"/>
      <c r="D30" s="34"/>
      <c r="E30" s="34"/>
      <c r="F30" s="34"/>
    </row>
    <row r="31" spans="1:6">
      <c r="A31" s="104" t="s">
        <v>139</v>
      </c>
      <c r="B31" s="105">
        <v>20</v>
      </c>
      <c r="C31" s="5"/>
      <c r="D31" s="34"/>
      <c r="E31" s="34"/>
      <c r="F31" s="34"/>
    </row>
    <row r="32" spans="1:6">
      <c r="A32" s="104" t="s">
        <v>140</v>
      </c>
      <c r="B32" s="100"/>
      <c r="C32" s="5"/>
      <c r="D32" s="34"/>
      <c r="E32" s="34"/>
      <c r="F32" s="34"/>
    </row>
    <row r="33" spans="1:6">
      <c r="A33" s="104" t="s">
        <v>141</v>
      </c>
      <c r="B33" s="105">
        <v>3</v>
      </c>
      <c r="C33" s="5"/>
      <c r="D33" s="34"/>
      <c r="E33" s="34"/>
      <c r="F33" s="34"/>
    </row>
    <row r="34" spans="1:6">
      <c r="A34" s="104" t="s">
        <v>142</v>
      </c>
      <c r="B34" s="105">
        <v>8</v>
      </c>
      <c r="C34" s="5"/>
      <c r="D34" s="34"/>
      <c r="E34" s="34"/>
      <c r="F34" s="34"/>
    </row>
    <row r="35" spans="1:6">
      <c r="A35" s="104" t="s">
        <v>143</v>
      </c>
      <c r="B35" s="106">
        <v>13</v>
      </c>
      <c r="C35" s="5"/>
      <c r="D35" s="34"/>
      <c r="E35" s="34"/>
      <c r="F35" s="34"/>
    </row>
    <row r="36" spans="1:6">
      <c r="A36" s="104" t="s">
        <v>144</v>
      </c>
      <c r="B36" s="106">
        <v>5</v>
      </c>
      <c r="C36" s="5"/>
      <c r="D36" s="34"/>
      <c r="E36" s="34"/>
      <c r="F36" s="34"/>
    </row>
    <row r="37" spans="1:6">
      <c r="A37" s="104" t="s">
        <v>145</v>
      </c>
      <c r="B37" s="5"/>
      <c r="C37" s="5"/>
      <c r="D37" s="34"/>
      <c r="E37" s="34"/>
      <c r="F37" s="34"/>
    </row>
    <row r="38" spans="1:6">
      <c r="A38" s="104" t="s">
        <v>146</v>
      </c>
      <c r="B38" s="106">
        <v>15</v>
      </c>
      <c r="C38" s="5"/>
      <c r="D38" s="34"/>
      <c r="E38" s="34"/>
      <c r="F38" s="34"/>
    </row>
    <row r="39" spans="1:6">
      <c r="A39" s="104" t="s">
        <v>147</v>
      </c>
      <c r="B39" s="5"/>
      <c r="C39" s="5"/>
      <c r="D39" s="34"/>
      <c r="E39" s="34"/>
      <c r="F39" s="34"/>
    </row>
    <row r="40" spans="1:6">
      <c r="A40" s="104" t="s">
        <v>148</v>
      </c>
      <c r="B40" s="106">
        <v>10</v>
      </c>
      <c r="C40" s="5"/>
      <c r="D40" s="34"/>
      <c r="E40" s="34"/>
      <c r="F40" s="34"/>
    </row>
    <row r="41" spans="1:6">
      <c r="A41" s="104" t="s">
        <v>149</v>
      </c>
      <c r="B41" s="106">
        <v>20</v>
      </c>
      <c r="C41" s="5"/>
      <c r="D41" s="34"/>
      <c r="E41" s="34"/>
      <c r="F41" s="34"/>
    </row>
    <row r="42" spans="1:6" ht="57.75">
      <c r="A42" s="104" t="s">
        <v>150</v>
      </c>
      <c r="B42" s="106">
        <v>10</v>
      </c>
      <c r="C42" s="5"/>
      <c r="D42" s="34"/>
      <c r="E42" s="34"/>
      <c r="F42" s="34"/>
    </row>
    <row r="43" spans="1:6">
      <c r="A43" s="104" t="s">
        <v>151</v>
      </c>
      <c r="B43" s="106">
        <v>20</v>
      </c>
      <c r="C43" s="5"/>
      <c r="D43" s="34"/>
      <c r="E43" s="34"/>
      <c r="F43" s="34"/>
    </row>
    <row r="44" spans="1:6">
      <c r="A44" s="104" t="s">
        <v>152</v>
      </c>
      <c r="B44" s="106">
        <v>5</v>
      </c>
      <c r="C44" s="5"/>
      <c r="D44" s="34"/>
      <c r="E44" s="34"/>
      <c r="F44" s="34"/>
    </row>
    <row r="45" spans="1:6">
      <c r="A45" s="104" t="s">
        <v>167</v>
      </c>
      <c r="B45" s="106">
        <v>5</v>
      </c>
      <c r="C45" s="5"/>
      <c r="D45" s="34"/>
      <c r="E45" s="34"/>
      <c r="F45" s="34"/>
    </row>
    <row r="46" spans="1:6">
      <c r="A46" s="104" t="s">
        <v>153</v>
      </c>
      <c r="B46" s="106">
        <v>4</v>
      </c>
      <c r="C46" s="5"/>
      <c r="D46" s="34"/>
      <c r="E46" s="34"/>
      <c r="F46" s="34"/>
    </row>
    <row r="47" spans="1:6">
      <c r="A47" s="104" t="s">
        <v>154</v>
      </c>
      <c r="B47" s="106">
        <v>20</v>
      </c>
      <c r="C47" s="5"/>
      <c r="D47" s="34"/>
      <c r="E47" s="34"/>
      <c r="F47" s="34"/>
    </row>
    <row r="48" spans="1:6">
      <c r="A48" s="104" t="s">
        <v>155</v>
      </c>
      <c r="B48" s="106">
        <v>20</v>
      </c>
      <c r="C48" s="5"/>
      <c r="D48" s="34"/>
      <c r="E48" s="34"/>
      <c r="F48" s="34"/>
    </row>
    <row r="49" spans="1:6">
      <c r="A49" s="104" t="s">
        <v>156</v>
      </c>
      <c r="B49" s="106">
        <v>20</v>
      </c>
      <c r="C49" s="5"/>
      <c r="D49" s="34"/>
      <c r="E49" s="34"/>
      <c r="F49" s="34"/>
    </row>
    <row r="50" spans="1:6">
      <c r="A50" s="104" t="s">
        <v>157</v>
      </c>
      <c r="B50" s="106">
        <v>5</v>
      </c>
      <c r="C50" s="5"/>
      <c r="D50" s="34"/>
      <c r="E50" s="34"/>
      <c r="F50" s="34"/>
    </row>
    <row r="51" spans="1:6">
      <c r="A51" s="104" t="s">
        <v>158</v>
      </c>
      <c r="B51" s="106">
        <v>20</v>
      </c>
      <c r="C51" s="5"/>
      <c r="D51" s="34"/>
      <c r="E51" s="34"/>
      <c r="F51" s="34"/>
    </row>
    <row r="52" spans="1:6">
      <c r="A52" s="104" t="s">
        <v>159</v>
      </c>
      <c r="B52" s="106">
        <v>5</v>
      </c>
      <c r="C52" s="5"/>
      <c r="D52" s="34"/>
      <c r="E52" s="34"/>
      <c r="F52" s="34"/>
    </row>
    <row r="53" spans="1:6">
      <c r="A53" s="104" t="s">
        <v>160</v>
      </c>
      <c r="B53" s="106">
        <v>20</v>
      </c>
      <c r="C53" s="5"/>
      <c r="D53" s="34"/>
      <c r="E53" s="34"/>
      <c r="F53" s="34"/>
    </row>
    <row r="54" spans="1:6">
      <c r="A54" s="104" t="s">
        <v>161</v>
      </c>
      <c r="B54" s="106">
        <v>5</v>
      </c>
      <c r="C54" s="5"/>
      <c r="D54" s="34"/>
      <c r="E54" s="34"/>
      <c r="F54" s="34"/>
    </row>
    <row r="55" spans="1:6">
      <c r="A55" s="34"/>
      <c r="B55" s="34"/>
      <c r="C55" s="34"/>
      <c r="D55" s="34"/>
      <c r="E55" s="34"/>
      <c r="F55" s="34"/>
    </row>
    <row r="56" spans="1:6">
      <c r="A56" s="34"/>
      <c r="B56" s="34"/>
      <c r="C56" s="34"/>
      <c r="D56" s="34"/>
      <c r="E56" s="34"/>
      <c r="F56" s="34"/>
    </row>
    <row r="57" spans="1:6">
      <c r="A57" s="34"/>
      <c r="B57" s="34"/>
      <c r="C57" s="34"/>
      <c r="D57" s="34"/>
      <c r="E57" s="34"/>
      <c r="F57" s="34"/>
    </row>
    <row r="58" spans="1:6">
      <c r="A58" s="34"/>
      <c r="B58" s="34"/>
      <c r="C58" s="34"/>
      <c r="D58" s="34"/>
      <c r="E58" s="34"/>
      <c r="F58" s="34"/>
    </row>
    <row r="59" spans="1:6">
      <c r="A59" s="34"/>
      <c r="B59" s="34"/>
      <c r="C59" s="34"/>
      <c r="D59" s="34"/>
      <c r="E59" s="34"/>
      <c r="F59" s="34"/>
    </row>
    <row r="60" spans="1:6">
      <c r="A60" s="34"/>
      <c r="B60" s="34"/>
      <c r="C60" s="34"/>
      <c r="D60" s="34"/>
      <c r="E60" s="34"/>
      <c r="F60" s="34"/>
    </row>
    <row r="61" spans="1:6">
      <c r="A61" s="34"/>
      <c r="B61" s="34"/>
      <c r="C61" s="34"/>
      <c r="D61" s="34"/>
      <c r="E61" s="34"/>
      <c r="F61" s="34"/>
    </row>
    <row r="62" spans="1:6">
      <c r="A62" s="34"/>
      <c r="B62" s="34"/>
      <c r="C62" s="34"/>
      <c r="D62" s="34"/>
      <c r="E62" s="34"/>
      <c r="F62" s="34"/>
    </row>
    <row r="63" spans="1:6">
      <c r="A63" s="34"/>
      <c r="B63" s="34"/>
      <c r="C63" s="34"/>
      <c r="D63" s="34"/>
      <c r="E63" s="34"/>
      <c r="F63" s="34"/>
    </row>
  </sheetData>
  <mergeCells count="2">
    <mergeCell ref="A2:C2"/>
    <mergeCell ref="A1:C1"/>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5.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21.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10 Cost of Design etc'!C13)</f>
        <v>0</v>
      </c>
      <c r="D22" s="13">
        <f>IF(D20="Percent Markup",D19*D21,'Project 10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22.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1.7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23.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11 Cost of Design etc'!C13)</f>
        <v>0</v>
      </c>
      <c r="D22" s="13">
        <f>IF(D20="Percent Markup",D19*D21,'Project 11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24.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1.7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25.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12 Cost of Design etc'!C13)</f>
        <v>0</v>
      </c>
      <c r="D22" s="13">
        <f>IF(D20="Percent Markup",D19*D21,'Project 12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26.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4"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27.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13 Cost of Design etc'!C13)</f>
        <v>0</v>
      </c>
      <c r="D22" s="13">
        <f>IF(D20="Percent Markup",D19*D21,'Project 13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28.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7"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29.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14 Cost of Design etc'!C13)</f>
        <v>0</v>
      </c>
      <c r="D22" s="13">
        <f>IF(D20="Percent Markup",D19*D21,'Project 14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3.xml><?xml version="1.0" encoding="utf-8"?>
<worksheet xmlns="http://schemas.openxmlformats.org/spreadsheetml/2006/main" xmlns:r="http://schemas.openxmlformats.org/officeDocument/2006/relationships">
  <dimension ref="A1:U54"/>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t="s">
        <v>108</v>
      </c>
      <c r="D2" s="122"/>
      <c r="E2" s="122"/>
      <c r="F2" s="122"/>
      <c r="G2" s="123"/>
      <c r="H2" s="133" t="s">
        <v>172</v>
      </c>
      <c r="I2" s="134"/>
      <c r="J2" s="72" t="s">
        <v>44</v>
      </c>
      <c r="K2" s="4"/>
      <c r="L2" s="34" t="s">
        <v>92</v>
      </c>
      <c r="M2" s="34"/>
      <c r="N2" s="34"/>
      <c r="O2" s="34"/>
    </row>
    <row r="3" spans="1:21" ht="15.75">
      <c r="A3" s="68">
        <f>A2+1</f>
        <v>2</v>
      </c>
      <c r="B3" s="56" t="s">
        <v>1</v>
      </c>
      <c r="C3" s="122" t="s">
        <v>3</v>
      </c>
      <c r="D3" s="140"/>
      <c r="E3" s="140"/>
      <c r="F3" s="140"/>
      <c r="G3" s="140"/>
      <c r="H3" s="135" t="s">
        <v>175</v>
      </c>
      <c r="I3" s="136"/>
      <c r="K3" s="34"/>
      <c r="L3" s="34"/>
      <c r="M3" s="34"/>
      <c r="N3" s="34"/>
      <c r="O3" s="34"/>
    </row>
    <row r="4" spans="1:21" ht="65.25" customHeight="1">
      <c r="A4" s="68">
        <f t="shared" ref="A4:A54" si="0">A3+1</f>
        <v>3</v>
      </c>
      <c r="B4" s="57" t="s">
        <v>85</v>
      </c>
      <c r="C4" s="54" t="s">
        <v>81</v>
      </c>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Offset in MGD (a)</v>
      </c>
      <c r="C5" s="143"/>
      <c r="D5" s="23">
        <v>25</v>
      </c>
      <c r="E5" s="24" t="s">
        <v>43</v>
      </c>
      <c r="F5" s="25"/>
      <c r="G5" s="139" t="s">
        <v>55</v>
      </c>
      <c r="H5" s="91"/>
      <c r="I5" s="92"/>
      <c r="J5" s="34"/>
      <c r="K5" s="34"/>
      <c r="L5" s="34"/>
      <c r="M5" s="34"/>
      <c r="N5" s="34"/>
      <c r="O5" s="34"/>
    </row>
    <row r="6" spans="1:21" ht="34.5" customHeight="1">
      <c r="A6" s="68">
        <f t="shared" si="0"/>
        <v>5</v>
      </c>
      <c r="B6" s="146" t="s">
        <v>173</v>
      </c>
      <c r="C6" s="140"/>
      <c r="D6" s="23">
        <v>30</v>
      </c>
      <c r="E6" s="24" t="s">
        <v>43</v>
      </c>
      <c r="F6" s="25"/>
      <c r="G6" s="139"/>
      <c r="H6" s="42" t="s">
        <v>57</v>
      </c>
      <c r="I6" s="43">
        <f>IF(D6&gt;0,D5/D6,"NA")</f>
        <v>0.83333333333333337</v>
      </c>
      <c r="J6" s="34"/>
      <c r="K6" s="34"/>
      <c r="L6" s="34"/>
      <c r="M6" s="34"/>
      <c r="N6" s="34"/>
      <c r="O6" s="34"/>
    </row>
    <row r="7" spans="1:21" ht="32.25" customHeight="1">
      <c r="A7" s="68">
        <f t="shared" si="0"/>
        <v>6</v>
      </c>
      <c r="B7" s="144" t="s">
        <v>168</v>
      </c>
      <c r="C7" s="140"/>
      <c r="D7" s="4">
        <v>4.3749999999999997E-2</v>
      </c>
      <c r="E7" s="145" t="s">
        <v>111</v>
      </c>
      <c r="F7" s="145"/>
      <c r="G7" s="140"/>
      <c r="H7" s="95"/>
      <c r="I7" s="96"/>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78</v>
      </c>
      <c r="I8" s="32" t="s">
        <v>79</v>
      </c>
      <c r="J8" s="20"/>
      <c r="K8" s="20"/>
      <c r="L8" s="20"/>
      <c r="M8" s="20"/>
      <c r="N8" s="20"/>
      <c r="O8" s="20"/>
      <c r="P8" s="3"/>
      <c r="Q8" s="3"/>
      <c r="R8" s="3"/>
      <c r="S8" s="1"/>
      <c r="T8" s="1"/>
      <c r="U8" s="1"/>
    </row>
    <row r="9" spans="1:21" ht="16.5" thickTop="1">
      <c r="A9" s="85">
        <f t="shared" si="0"/>
        <v>8</v>
      </c>
      <c r="B9" s="59" t="s">
        <v>27</v>
      </c>
      <c r="C9" s="9"/>
      <c r="D9" s="9"/>
      <c r="E9" s="9"/>
      <c r="F9" s="9"/>
      <c r="G9" s="9"/>
      <c r="H9" s="89"/>
      <c r="I9" s="90"/>
      <c r="J9" s="39"/>
      <c r="K9" s="34"/>
      <c r="L9" s="34"/>
      <c r="M9" s="34"/>
      <c r="N9" s="34"/>
      <c r="O9" s="34"/>
    </row>
    <row r="10" spans="1:21" ht="15.75">
      <c r="A10" s="86">
        <f t="shared" si="0"/>
        <v>9</v>
      </c>
      <c r="B10" s="58" t="s">
        <v>19</v>
      </c>
      <c r="C10" s="27">
        <v>2010</v>
      </c>
      <c r="D10" s="27">
        <v>2015</v>
      </c>
      <c r="E10" s="28"/>
      <c r="F10" s="28"/>
      <c r="G10" s="29">
        <f>D10</f>
        <v>2015</v>
      </c>
      <c r="H10" s="89"/>
      <c r="I10" s="90"/>
      <c r="J10" s="39"/>
      <c r="K10" s="34"/>
      <c r="L10" s="34"/>
      <c r="M10" s="34"/>
      <c r="N10" s="34"/>
      <c r="O10" s="34"/>
    </row>
    <row r="11" spans="1:21" ht="15.75">
      <c r="A11" s="86">
        <f t="shared" si="0"/>
        <v>10</v>
      </c>
      <c r="B11" s="60" t="s">
        <v>7</v>
      </c>
      <c r="C11" s="9"/>
      <c r="D11" s="9"/>
      <c r="E11" s="9"/>
      <c r="F11" s="9"/>
      <c r="G11" s="9"/>
      <c r="H11" s="89"/>
      <c r="I11" s="90"/>
      <c r="J11" s="34"/>
      <c r="K11" s="34"/>
      <c r="L11" s="34"/>
      <c r="M11" s="34"/>
      <c r="N11" s="34"/>
      <c r="O11" s="34"/>
    </row>
    <row r="12" spans="1:21" ht="15.75">
      <c r="A12" s="86">
        <f t="shared" si="0"/>
        <v>11</v>
      </c>
      <c r="B12" s="60" t="s">
        <v>8</v>
      </c>
      <c r="C12" s="11">
        <v>6000000</v>
      </c>
      <c r="D12" s="12">
        <f>C12*E12</f>
        <v>6899999.9999999991</v>
      </c>
      <c r="E12" s="21">
        <v>1.1499999999999999</v>
      </c>
      <c r="F12" s="22">
        <v>25</v>
      </c>
      <c r="G12" s="13">
        <f>IF(F12="","",-1*PMT($D$7,F12,D12))</f>
        <v>459360.97563120601</v>
      </c>
      <c r="H12" s="4"/>
      <c r="I12" s="4"/>
      <c r="J12" s="34"/>
      <c r="K12" s="34"/>
      <c r="L12" s="34"/>
      <c r="M12" s="34"/>
      <c r="N12" s="34"/>
      <c r="O12" s="34"/>
    </row>
    <row r="13" spans="1:21" ht="15.75">
      <c r="A13" s="86">
        <f t="shared" si="0"/>
        <v>12</v>
      </c>
      <c r="B13" s="60" t="s">
        <v>12</v>
      </c>
      <c r="C13" s="11">
        <v>3000000</v>
      </c>
      <c r="D13" s="12">
        <f t="shared" ref="D13:D18" si="1">C13*E13</f>
        <v>3600000</v>
      </c>
      <c r="E13" s="21">
        <v>1.2</v>
      </c>
      <c r="F13" s="22">
        <v>20</v>
      </c>
      <c r="G13" s="13">
        <f t="shared" ref="G13:G18" si="2">IF(F13="","",-1*PMT($D$7,F13,D13))</f>
        <v>273764.60836730996</v>
      </c>
      <c r="H13" s="4"/>
      <c r="I13" s="4"/>
      <c r="J13" s="34"/>
      <c r="K13" s="34"/>
      <c r="L13" s="34"/>
      <c r="M13" s="34"/>
      <c r="N13" s="34"/>
      <c r="O13" s="34"/>
    </row>
    <row r="14" spans="1:21" ht="15.75">
      <c r="A14" s="86">
        <f t="shared" si="0"/>
        <v>13</v>
      </c>
      <c r="B14" s="60" t="s">
        <v>9</v>
      </c>
      <c r="C14" s="11">
        <v>15000000</v>
      </c>
      <c r="D14" s="12">
        <f t="shared" si="1"/>
        <v>18000000</v>
      </c>
      <c r="E14" s="21">
        <v>1.2</v>
      </c>
      <c r="F14" s="22">
        <v>25</v>
      </c>
      <c r="G14" s="13">
        <f t="shared" si="2"/>
        <v>1198332.979907494</v>
      </c>
      <c r="H14" s="4"/>
      <c r="I14" s="4"/>
      <c r="J14" s="34"/>
      <c r="K14" s="34"/>
      <c r="L14" s="34"/>
      <c r="M14" s="34"/>
      <c r="N14" s="34"/>
      <c r="O14" s="34"/>
    </row>
    <row r="15" spans="1:21" ht="15.75">
      <c r="A15" s="86">
        <f t="shared" si="0"/>
        <v>14</v>
      </c>
      <c r="B15" s="60" t="s">
        <v>10</v>
      </c>
      <c r="C15" s="11">
        <v>10000000</v>
      </c>
      <c r="D15" s="12">
        <f t="shared" si="1"/>
        <v>14000000</v>
      </c>
      <c r="E15" s="21">
        <v>1.4</v>
      </c>
      <c r="F15" s="22">
        <v>25</v>
      </c>
      <c r="G15" s="13">
        <f t="shared" si="2"/>
        <v>932036.76215027308</v>
      </c>
      <c r="H15" s="4"/>
      <c r="I15" s="4"/>
      <c r="J15" s="34"/>
      <c r="K15" s="34"/>
      <c r="L15" s="34"/>
      <c r="M15" s="34"/>
      <c r="N15" s="34"/>
      <c r="O15" s="34"/>
    </row>
    <row r="16" spans="1:21" ht="15.75">
      <c r="A16" s="86">
        <f t="shared" si="0"/>
        <v>15</v>
      </c>
      <c r="B16" s="55" t="s">
        <v>15</v>
      </c>
      <c r="C16" s="11">
        <v>1000000</v>
      </c>
      <c r="D16" s="12">
        <f t="shared" si="1"/>
        <v>1400000</v>
      </c>
      <c r="E16" s="21">
        <v>1.4</v>
      </c>
      <c r="F16" s="22">
        <v>15</v>
      </c>
      <c r="G16" s="13">
        <f t="shared" si="2"/>
        <v>129241.51321267913</v>
      </c>
      <c r="H16" s="4"/>
      <c r="I16" s="4"/>
      <c r="J16" s="34"/>
      <c r="K16" s="34"/>
      <c r="L16" s="34"/>
      <c r="M16" s="34"/>
      <c r="N16" s="34"/>
      <c r="O16" s="34"/>
    </row>
    <row r="17" spans="1:15" ht="15.75">
      <c r="A17" s="86">
        <f t="shared" si="0"/>
        <v>16</v>
      </c>
      <c r="B17" s="55" t="s">
        <v>16</v>
      </c>
      <c r="C17" s="11">
        <v>2000000</v>
      </c>
      <c r="D17" s="12">
        <f t="shared" si="1"/>
        <v>3400000</v>
      </c>
      <c r="E17" s="21">
        <v>1.7</v>
      </c>
      <c r="F17" s="22">
        <v>15</v>
      </c>
      <c r="G17" s="13">
        <f t="shared" si="2"/>
        <v>313872.24637364934</v>
      </c>
      <c r="H17" s="4"/>
      <c r="I17" s="4"/>
      <c r="J17" s="34"/>
      <c r="K17" s="34"/>
      <c r="L17" s="34"/>
      <c r="M17" s="34"/>
      <c r="N17" s="34"/>
      <c r="O17" s="34"/>
    </row>
    <row r="18" spans="1:15" ht="15.75">
      <c r="A18" s="86">
        <f t="shared" si="0"/>
        <v>17</v>
      </c>
      <c r="B18" s="55" t="s">
        <v>23</v>
      </c>
      <c r="C18" s="11">
        <v>3000000</v>
      </c>
      <c r="D18" s="12">
        <f t="shared" si="1"/>
        <v>3300000.0000000005</v>
      </c>
      <c r="E18" s="21">
        <v>1.1000000000000001</v>
      </c>
      <c r="F18" s="22">
        <v>15</v>
      </c>
      <c r="G18" s="13">
        <f t="shared" si="2"/>
        <v>304640.70971560088</v>
      </c>
      <c r="H18" s="4"/>
      <c r="I18" s="4"/>
      <c r="J18" s="34"/>
      <c r="K18" s="34"/>
      <c r="L18" s="34"/>
      <c r="M18" s="34"/>
      <c r="N18" s="34"/>
      <c r="O18" s="34"/>
    </row>
    <row r="19" spans="1:15" ht="15.75">
      <c r="A19" s="86">
        <f t="shared" si="0"/>
        <v>18</v>
      </c>
      <c r="B19" s="60" t="s">
        <v>11</v>
      </c>
      <c r="C19" s="13">
        <f>SUM(C12:C18)</f>
        <v>40000000</v>
      </c>
      <c r="D19" s="13">
        <f>SUM(D12:D18)</f>
        <v>50600000</v>
      </c>
      <c r="E19" s="9"/>
      <c r="F19" s="9"/>
      <c r="G19" s="13">
        <f>SUM(G12:G18)</f>
        <v>3611249.7953582122</v>
      </c>
      <c r="H19" s="9"/>
      <c r="I19" s="9"/>
      <c r="J19" s="34"/>
      <c r="K19" s="34"/>
      <c r="L19" s="34"/>
      <c r="M19" s="34"/>
      <c r="N19" s="34"/>
      <c r="O19" s="34"/>
    </row>
    <row r="20" spans="1:15" ht="57" customHeight="1">
      <c r="A20" s="86">
        <f t="shared" si="0"/>
        <v>19</v>
      </c>
      <c r="B20" s="61" t="s">
        <v>171</v>
      </c>
      <c r="C20" s="81" t="s">
        <v>59</v>
      </c>
      <c r="D20" s="81"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6">
        <f t="shared" si="0"/>
        <v>20</v>
      </c>
      <c r="B21" s="61" t="s">
        <v>61</v>
      </c>
      <c r="C21" s="14">
        <v>0.25</v>
      </c>
      <c r="D21" s="14">
        <v>0.25</v>
      </c>
      <c r="E21" s="9"/>
      <c r="F21" s="9"/>
      <c r="G21" s="9"/>
      <c r="H21" s="9"/>
      <c r="I21" s="4"/>
      <c r="J21" s="34"/>
      <c r="K21" s="34"/>
      <c r="L21" s="34"/>
      <c r="M21" s="34"/>
      <c r="N21" s="34"/>
      <c r="O21" s="34"/>
    </row>
    <row r="22" spans="1:15" ht="43.5">
      <c r="A22" s="86">
        <f t="shared" si="0"/>
        <v>21</v>
      </c>
      <c r="B22" s="61" t="s">
        <v>41</v>
      </c>
      <c r="C22" s="13">
        <f>IF(C20="Percent Markup",C19*C21,'Project 1 Cost of Design etc'!C13)</f>
        <v>7700000</v>
      </c>
      <c r="D22" s="13">
        <f>IF(D20="Percent Markup",D19*D21,'Project 1 Cost of Design etc'!D13)</f>
        <v>11040000</v>
      </c>
      <c r="E22" s="9"/>
      <c r="F22" s="22">
        <v>25</v>
      </c>
      <c r="G22" s="13">
        <f>IF(F22="",0,-1*PMT($D$7,F22,D22))</f>
        <v>734977.56100992963</v>
      </c>
      <c r="H22" s="9"/>
      <c r="I22" s="80"/>
      <c r="J22" s="34"/>
      <c r="K22" s="34"/>
      <c r="L22" s="34"/>
      <c r="M22" s="34"/>
      <c r="N22" s="34"/>
      <c r="O22" s="34"/>
    </row>
    <row r="23" spans="1:15" ht="29.25">
      <c r="A23" s="86">
        <f t="shared" si="0"/>
        <v>22</v>
      </c>
      <c r="B23" s="61" t="s">
        <v>17</v>
      </c>
      <c r="C23" s="11">
        <v>5000000</v>
      </c>
      <c r="D23" s="12">
        <f t="shared" ref="D23" si="3">C23*E23</f>
        <v>4000000</v>
      </c>
      <c r="E23" s="21">
        <v>0.8</v>
      </c>
      <c r="F23" s="9"/>
      <c r="G23" s="9"/>
      <c r="H23" s="4"/>
      <c r="I23" s="4"/>
      <c r="J23" s="34"/>
      <c r="K23" s="34"/>
      <c r="L23" s="34"/>
      <c r="M23" s="34"/>
      <c r="N23" s="34"/>
      <c r="O23" s="34"/>
    </row>
    <row r="24" spans="1:15" ht="43.5">
      <c r="A24" s="86">
        <f t="shared" si="0"/>
        <v>23</v>
      </c>
      <c r="B24" s="61" t="s">
        <v>18</v>
      </c>
      <c r="C24" s="14">
        <v>0.05</v>
      </c>
      <c r="D24" s="15">
        <f>C24</f>
        <v>0.05</v>
      </c>
      <c r="E24" s="9"/>
      <c r="F24" s="9"/>
      <c r="G24" s="9"/>
      <c r="H24" s="9"/>
      <c r="I24" s="4"/>
      <c r="J24" s="34"/>
      <c r="K24" s="34"/>
      <c r="L24" s="34"/>
      <c r="M24" s="34"/>
      <c r="N24" s="34"/>
      <c r="O24" s="34"/>
    </row>
    <row r="25" spans="1:15" ht="15.75">
      <c r="A25" s="86">
        <f t="shared" si="0"/>
        <v>24</v>
      </c>
      <c r="B25" s="60" t="s">
        <v>14</v>
      </c>
      <c r="C25" s="13">
        <f>C23*(1+C24)</f>
        <v>5250000</v>
      </c>
      <c r="D25" s="13">
        <f>D23*(1+D24)</f>
        <v>4200000</v>
      </c>
      <c r="E25" s="9"/>
      <c r="F25" s="22">
        <v>30</v>
      </c>
      <c r="G25" s="13">
        <f>IF(F25="",0,-1*PMT($D$7,F25,D25))</f>
        <v>254065.4935976112</v>
      </c>
      <c r="H25" s="9"/>
      <c r="I25" s="4"/>
      <c r="J25" s="34"/>
      <c r="K25" s="34"/>
      <c r="L25" s="34"/>
      <c r="M25" s="34"/>
      <c r="N25" s="34"/>
      <c r="O25" s="34"/>
    </row>
    <row r="26" spans="1:15" ht="15.75">
      <c r="A26" s="86">
        <f t="shared" si="0"/>
        <v>25</v>
      </c>
      <c r="B26" s="62" t="s">
        <v>13</v>
      </c>
      <c r="C26" s="13">
        <f>C19+C22+C25</f>
        <v>52950000</v>
      </c>
      <c r="D26" s="17">
        <f>D19+D22+D25</f>
        <v>65840000</v>
      </c>
      <c r="E26" s="9"/>
      <c r="F26" s="9"/>
      <c r="G26" s="13">
        <f>G19+G22+G25</f>
        <v>4600292.849965753</v>
      </c>
      <c r="H26" s="89"/>
      <c r="I26" s="90"/>
      <c r="J26" s="34"/>
      <c r="K26" s="34"/>
      <c r="L26" s="34"/>
      <c r="M26" s="34"/>
      <c r="N26" s="34"/>
      <c r="O26" s="34"/>
    </row>
    <row r="27" spans="1:15" ht="45">
      <c r="A27" s="86">
        <f t="shared" si="0"/>
        <v>26</v>
      </c>
      <c r="B27" s="63" t="s">
        <v>26</v>
      </c>
      <c r="C27" s="18">
        <f>IF(D5=0,"NA",C26/($D$5*1000000))</f>
        <v>2.1179999999999999</v>
      </c>
      <c r="D27" s="19">
        <f>IF(D5=0,"NA",D26/($D$5*1000000))</f>
        <v>2.6335999999999999</v>
      </c>
      <c r="E27" s="9"/>
      <c r="F27" s="9"/>
      <c r="G27" s="9"/>
      <c r="H27" s="89"/>
      <c r="I27" s="90"/>
      <c r="J27" s="34"/>
      <c r="K27" s="34"/>
      <c r="L27" s="34"/>
      <c r="M27" s="34"/>
      <c r="N27" s="34"/>
      <c r="O27" s="34"/>
    </row>
    <row r="28" spans="1:15" ht="30">
      <c r="A28" s="86">
        <f t="shared" si="0"/>
        <v>27</v>
      </c>
      <c r="B28" s="63" t="s">
        <v>25</v>
      </c>
      <c r="C28" s="9"/>
      <c r="D28" s="9"/>
      <c r="E28" s="9"/>
      <c r="F28" s="9"/>
      <c r="G28" s="33">
        <f>IF(D5=0,"NA",G26/(D5*1000*365))</f>
        <v>0.50414168218802768</v>
      </c>
      <c r="H28" s="89"/>
      <c r="I28" s="90"/>
      <c r="J28" s="34"/>
      <c r="K28" s="34"/>
      <c r="L28" s="34"/>
      <c r="M28" s="34"/>
      <c r="N28" s="34"/>
      <c r="O28" s="34"/>
    </row>
    <row r="29" spans="1:15" ht="16.5" customHeight="1">
      <c r="A29" s="86">
        <f t="shared" si="0"/>
        <v>28</v>
      </c>
      <c r="B29" s="64"/>
      <c r="C29" s="26"/>
      <c r="D29" s="26"/>
      <c r="E29" s="26"/>
      <c r="F29" s="26"/>
      <c r="G29" s="26"/>
      <c r="H29" s="89"/>
      <c r="I29" s="90"/>
      <c r="J29" s="34"/>
      <c r="K29" s="34"/>
      <c r="L29" s="34"/>
      <c r="M29" s="34"/>
      <c r="N29" s="34"/>
      <c r="O29" s="34"/>
    </row>
    <row r="30" spans="1:15" ht="30">
      <c r="A30" s="86">
        <f t="shared" si="0"/>
        <v>29</v>
      </c>
      <c r="B30" s="65" t="s">
        <v>87</v>
      </c>
      <c r="C30" s="9"/>
      <c r="D30" s="9"/>
      <c r="E30" s="9"/>
      <c r="F30" s="9"/>
      <c r="G30" s="9"/>
      <c r="H30" s="89"/>
      <c r="I30" s="90"/>
      <c r="J30" s="34"/>
      <c r="K30" s="34"/>
      <c r="L30" s="34"/>
      <c r="M30" s="34"/>
      <c r="N30" s="34"/>
      <c r="O30" s="34"/>
    </row>
    <row r="31" spans="1:15" ht="15.75">
      <c r="A31" s="86">
        <f t="shared" si="0"/>
        <v>30</v>
      </c>
      <c r="B31" s="66" t="s">
        <v>19</v>
      </c>
      <c r="C31" s="8">
        <v>2009</v>
      </c>
      <c r="D31" s="8">
        <v>2015</v>
      </c>
      <c r="E31" s="9"/>
      <c r="F31" s="9"/>
      <c r="G31" s="10">
        <f>D31</f>
        <v>2015</v>
      </c>
      <c r="H31" s="89"/>
      <c r="I31" s="90"/>
      <c r="J31" s="34"/>
      <c r="K31" s="34"/>
      <c r="L31" s="34"/>
      <c r="M31" s="34"/>
      <c r="N31" s="34"/>
      <c r="O31" s="34"/>
    </row>
    <row r="32" spans="1:15" ht="15.75">
      <c r="A32" s="86">
        <f t="shared" si="0"/>
        <v>31</v>
      </c>
      <c r="B32" s="67" t="s">
        <v>29</v>
      </c>
      <c r="C32" s="11">
        <v>50000</v>
      </c>
      <c r="D32" s="13">
        <f>C32*E32</f>
        <v>65000</v>
      </c>
      <c r="E32" s="21">
        <v>1.3</v>
      </c>
      <c r="F32" s="22">
        <v>5</v>
      </c>
      <c r="G32" s="13">
        <f>IF(F32="",0,-1*PMT($D$7,F32,D32))</f>
        <v>14754.919088832046</v>
      </c>
      <c r="H32" s="4"/>
      <c r="I32" s="4"/>
      <c r="J32" s="34"/>
      <c r="K32" s="34"/>
      <c r="L32" s="34"/>
      <c r="M32" s="34"/>
      <c r="N32" s="34"/>
      <c r="O32" s="34"/>
    </row>
    <row r="33" spans="1:15" ht="15.75">
      <c r="A33" s="86">
        <f t="shared" si="0"/>
        <v>32</v>
      </c>
      <c r="B33" s="67" t="s">
        <v>30</v>
      </c>
      <c r="C33" s="11">
        <v>1000000</v>
      </c>
      <c r="D33" s="13">
        <f t="shared" ref="D33:D36" si="4">C33*E33</f>
        <v>1400000</v>
      </c>
      <c r="E33" s="21">
        <v>1.4</v>
      </c>
      <c r="F33" s="22">
        <v>10</v>
      </c>
      <c r="G33" s="13">
        <f t="shared" ref="G33:G36" si="5">IF(F33="",0,-1*PMT($D$7,F33,D33))</f>
        <v>175844.59864384242</v>
      </c>
      <c r="H33" s="4"/>
      <c r="I33" s="4"/>
      <c r="J33" s="34"/>
      <c r="K33" s="34"/>
      <c r="L33" s="34"/>
      <c r="M33" s="34"/>
      <c r="N33" s="34"/>
      <c r="O33" s="34"/>
    </row>
    <row r="34" spans="1:15" ht="15.75">
      <c r="A34" s="86">
        <f t="shared" si="0"/>
        <v>33</v>
      </c>
      <c r="B34" s="67" t="s">
        <v>31</v>
      </c>
      <c r="C34" s="11">
        <v>25000</v>
      </c>
      <c r="D34" s="13">
        <f t="shared" si="4"/>
        <v>33750</v>
      </c>
      <c r="E34" s="21">
        <v>1.35</v>
      </c>
      <c r="F34" s="22">
        <v>3</v>
      </c>
      <c r="G34" s="13">
        <f t="shared" si="5"/>
        <v>12248.421019617504</v>
      </c>
      <c r="H34" s="4"/>
      <c r="I34" s="4"/>
      <c r="J34" s="34"/>
      <c r="K34" s="34"/>
      <c r="L34" s="34"/>
      <c r="M34" s="34"/>
      <c r="N34" s="34"/>
      <c r="O34" s="34"/>
    </row>
    <row r="35" spans="1:15" ht="15.75">
      <c r="A35" s="86">
        <f t="shared" si="0"/>
        <v>34</v>
      </c>
      <c r="B35" s="67" t="s">
        <v>32</v>
      </c>
      <c r="C35" s="11">
        <v>5000</v>
      </c>
      <c r="D35" s="13">
        <f t="shared" si="4"/>
        <v>6000</v>
      </c>
      <c r="E35" s="21">
        <v>1.2</v>
      </c>
      <c r="F35" s="22">
        <v>5</v>
      </c>
      <c r="G35" s="13">
        <f t="shared" si="5"/>
        <v>1361.9925312768041</v>
      </c>
      <c r="H35" s="4"/>
      <c r="I35" s="4"/>
      <c r="J35" s="34"/>
      <c r="K35" s="34"/>
      <c r="L35" s="34"/>
      <c r="M35" s="34"/>
      <c r="N35" s="34"/>
      <c r="O35" s="34"/>
    </row>
    <row r="36" spans="1:15" ht="15.75">
      <c r="A36" s="86">
        <f t="shared" si="0"/>
        <v>35</v>
      </c>
      <c r="B36" s="67" t="s">
        <v>33</v>
      </c>
      <c r="C36" s="11">
        <v>10000</v>
      </c>
      <c r="D36" s="13">
        <f t="shared" si="4"/>
        <v>11000</v>
      </c>
      <c r="E36" s="21">
        <v>1.1000000000000001</v>
      </c>
      <c r="F36" s="22">
        <v>5</v>
      </c>
      <c r="G36" s="13">
        <f t="shared" si="5"/>
        <v>2496.9863073408078</v>
      </c>
      <c r="H36" s="4"/>
      <c r="I36" s="4"/>
      <c r="J36" s="34"/>
      <c r="K36" s="34"/>
      <c r="L36" s="34"/>
      <c r="M36" s="34"/>
      <c r="N36" s="34"/>
      <c r="O36" s="34"/>
    </row>
    <row r="37" spans="1:15" ht="30">
      <c r="A37" s="86">
        <f t="shared" si="0"/>
        <v>36</v>
      </c>
      <c r="B37" s="63" t="s">
        <v>53</v>
      </c>
      <c r="C37" s="13">
        <f>SUM(C32:C36)</f>
        <v>1090000</v>
      </c>
      <c r="D37" s="17">
        <f>SUM(D32:D36)</f>
        <v>1515750</v>
      </c>
      <c r="E37" s="9"/>
      <c r="F37" s="9"/>
      <c r="G37" s="13">
        <f>SUM(G32:G36)</f>
        <v>206706.91759090958</v>
      </c>
      <c r="H37" s="89"/>
      <c r="I37" s="90"/>
      <c r="J37" s="34"/>
      <c r="K37" s="34"/>
      <c r="L37" s="34"/>
      <c r="M37" s="34"/>
      <c r="N37" s="34"/>
      <c r="O37" s="34"/>
    </row>
    <row r="38" spans="1:15" ht="30">
      <c r="A38" s="86">
        <f t="shared" si="0"/>
        <v>37</v>
      </c>
      <c r="B38" s="65" t="s">
        <v>54</v>
      </c>
      <c r="C38" s="9"/>
      <c r="D38" s="9"/>
      <c r="E38" s="9"/>
      <c r="F38" s="9"/>
      <c r="G38" s="33">
        <f>IF(D5=0,"NA",G37/(D5*1000*365))</f>
        <v>2.2652812886675023E-2</v>
      </c>
      <c r="H38" s="89"/>
      <c r="I38" s="90"/>
      <c r="J38" s="34"/>
      <c r="K38" s="34"/>
      <c r="L38" s="34"/>
      <c r="M38" s="34"/>
      <c r="N38" s="34"/>
      <c r="O38" s="34"/>
    </row>
    <row r="39" spans="1:15" ht="14.25" customHeight="1">
      <c r="A39" s="86">
        <f t="shared" si="0"/>
        <v>38</v>
      </c>
      <c r="B39" s="64"/>
      <c r="C39" s="26"/>
      <c r="D39" s="26"/>
      <c r="E39" s="26"/>
      <c r="F39" s="26"/>
      <c r="G39" s="26"/>
      <c r="H39" s="89"/>
      <c r="I39" s="90"/>
      <c r="J39" s="34"/>
      <c r="K39" s="34"/>
      <c r="L39" s="34"/>
      <c r="M39" s="34"/>
      <c r="N39" s="34"/>
      <c r="O39" s="34"/>
    </row>
    <row r="40" spans="1:15" ht="15.75">
      <c r="A40" s="86">
        <f t="shared" si="0"/>
        <v>39</v>
      </c>
      <c r="B40" s="62" t="s">
        <v>88</v>
      </c>
      <c r="C40" s="9"/>
      <c r="D40" s="9"/>
      <c r="E40" s="9"/>
      <c r="F40" s="9"/>
      <c r="G40" s="9"/>
      <c r="H40" s="89"/>
      <c r="I40" s="90"/>
      <c r="J40" s="34"/>
      <c r="K40" s="34"/>
      <c r="L40" s="34"/>
      <c r="M40" s="34"/>
      <c r="N40" s="34"/>
      <c r="O40" s="34"/>
    </row>
    <row r="41" spans="1:15" ht="15.75">
      <c r="A41" s="86">
        <f t="shared" si="0"/>
        <v>40</v>
      </c>
      <c r="B41" s="66" t="s">
        <v>19</v>
      </c>
      <c r="C41" s="8">
        <v>2008</v>
      </c>
      <c r="D41" s="8">
        <v>2015</v>
      </c>
      <c r="E41" s="9"/>
      <c r="F41" s="9"/>
      <c r="G41" s="10">
        <f>D41</f>
        <v>2015</v>
      </c>
      <c r="H41" s="89"/>
      <c r="I41" s="90"/>
      <c r="J41" s="34"/>
      <c r="K41" s="34"/>
      <c r="L41" s="34"/>
      <c r="M41" s="34"/>
      <c r="N41" s="34"/>
      <c r="O41" s="34"/>
    </row>
    <row r="42" spans="1:15" ht="15.75">
      <c r="A42" s="86">
        <f t="shared" si="0"/>
        <v>41</v>
      </c>
      <c r="B42" s="67" t="s">
        <v>28</v>
      </c>
      <c r="C42" s="11">
        <v>2000000</v>
      </c>
      <c r="D42" s="13">
        <f>C42*E42</f>
        <v>2700000</v>
      </c>
      <c r="E42" s="21">
        <v>1.35</v>
      </c>
      <c r="F42" s="9"/>
      <c r="G42" s="13">
        <f>D42</f>
        <v>2700000</v>
      </c>
      <c r="H42" s="4"/>
      <c r="I42" s="4"/>
      <c r="J42" s="34"/>
      <c r="K42" s="34"/>
      <c r="L42" s="34"/>
      <c r="M42" s="34"/>
      <c r="N42" s="34"/>
      <c r="O42" s="34"/>
    </row>
    <row r="43" spans="1:15" ht="15.75">
      <c r="A43" s="86">
        <f t="shared" si="0"/>
        <v>42</v>
      </c>
      <c r="B43" s="67" t="s">
        <v>34</v>
      </c>
      <c r="C43" s="11">
        <v>14500</v>
      </c>
      <c r="D43" s="13">
        <f t="shared" ref="D43:D46" si="6">C43*E43</f>
        <v>18125</v>
      </c>
      <c r="E43" s="21">
        <v>1.25</v>
      </c>
      <c r="F43" s="9"/>
      <c r="G43" s="13">
        <f t="shared" ref="G43:G46" si="7">D43</f>
        <v>18125</v>
      </c>
      <c r="H43" s="4"/>
      <c r="I43" s="4"/>
      <c r="J43" s="34"/>
      <c r="K43" s="34"/>
      <c r="L43" s="34"/>
      <c r="M43" s="34"/>
      <c r="N43" s="34"/>
      <c r="O43" s="34"/>
    </row>
    <row r="44" spans="1:15" ht="15.75">
      <c r="A44" s="86">
        <f t="shared" si="0"/>
        <v>43</v>
      </c>
      <c r="B44" s="67" t="s">
        <v>35</v>
      </c>
      <c r="C44" s="11">
        <v>5000</v>
      </c>
      <c r="D44" s="13">
        <f t="shared" si="6"/>
        <v>7000</v>
      </c>
      <c r="E44" s="21">
        <v>1.4</v>
      </c>
      <c r="F44" s="9"/>
      <c r="G44" s="13">
        <f t="shared" si="7"/>
        <v>7000</v>
      </c>
      <c r="H44" s="4"/>
      <c r="I44" s="4"/>
      <c r="J44" s="34"/>
      <c r="K44" s="34"/>
      <c r="L44" s="34"/>
      <c r="M44" s="34"/>
      <c r="N44" s="34"/>
      <c r="O44" s="34"/>
    </row>
    <row r="45" spans="1:15" ht="15.75">
      <c r="A45" s="86">
        <f t="shared" si="0"/>
        <v>44</v>
      </c>
      <c r="B45" s="67" t="s">
        <v>36</v>
      </c>
      <c r="C45" s="11">
        <v>2500</v>
      </c>
      <c r="D45" s="13">
        <f t="shared" si="6"/>
        <v>3100</v>
      </c>
      <c r="E45" s="21">
        <v>1.24</v>
      </c>
      <c r="F45" s="9"/>
      <c r="G45" s="13">
        <f t="shared" si="7"/>
        <v>3100</v>
      </c>
      <c r="H45" s="4"/>
      <c r="I45" s="4"/>
      <c r="J45" s="34"/>
      <c r="K45" s="34"/>
      <c r="L45" s="34"/>
      <c r="M45" s="34"/>
      <c r="N45" s="34"/>
      <c r="O45" s="34"/>
    </row>
    <row r="46" spans="1:15" ht="15.75">
      <c r="A46" s="86">
        <f t="shared" si="0"/>
        <v>45</v>
      </c>
      <c r="B46" s="67" t="s">
        <v>37</v>
      </c>
      <c r="C46" s="11">
        <v>100000</v>
      </c>
      <c r="D46" s="13">
        <f t="shared" si="6"/>
        <v>115999.99999999999</v>
      </c>
      <c r="E46" s="21">
        <v>1.1599999999999999</v>
      </c>
      <c r="F46" s="9"/>
      <c r="G46" s="13">
        <f t="shared" si="7"/>
        <v>115999.99999999999</v>
      </c>
      <c r="H46" s="4"/>
      <c r="I46" s="4"/>
      <c r="J46" s="34"/>
      <c r="K46" s="34"/>
      <c r="L46" s="34"/>
      <c r="M46" s="34"/>
      <c r="N46" s="34"/>
      <c r="O46" s="34"/>
    </row>
    <row r="47" spans="1:15" ht="15.75">
      <c r="A47" s="86">
        <f t="shared" si="0"/>
        <v>46</v>
      </c>
      <c r="B47" s="62" t="s">
        <v>38</v>
      </c>
      <c r="C47" s="13">
        <f>SUM(C42:C46)</f>
        <v>2122000</v>
      </c>
      <c r="D47" s="17">
        <f>SUM(D42:D46)</f>
        <v>2844225</v>
      </c>
      <c r="E47" s="9"/>
      <c r="F47" s="9"/>
      <c r="G47" s="13">
        <f>SUM(G42:G46)</f>
        <v>2844225</v>
      </c>
      <c r="H47" s="89"/>
      <c r="I47" s="90"/>
      <c r="J47" s="34"/>
      <c r="K47" s="34"/>
      <c r="L47" s="34"/>
      <c r="M47" s="34"/>
      <c r="N47" s="34"/>
      <c r="O47" s="34"/>
    </row>
    <row r="48" spans="1:15" ht="30">
      <c r="A48" s="86">
        <f t="shared" si="0"/>
        <v>47</v>
      </c>
      <c r="B48" s="63" t="s">
        <v>39</v>
      </c>
      <c r="C48" s="9"/>
      <c r="D48" s="9"/>
      <c r="E48" s="9"/>
      <c r="F48" s="9"/>
      <c r="G48" s="108">
        <f>IF(D5=0,"NA",G47/(D5*1000*365))</f>
        <v>0.31169589041095891</v>
      </c>
      <c r="H48" s="89"/>
      <c r="I48" s="90"/>
      <c r="J48" s="34"/>
      <c r="K48" s="34"/>
      <c r="L48" s="34"/>
      <c r="M48" s="34"/>
      <c r="N48" s="34"/>
      <c r="O48" s="34"/>
    </row>
    <row r="49" spans="1:15" ht="17.25" customHeight="1">
      <c r="A49" s="86">
        <f t="shared" si="0"/>
        <v>48</v>
      </c>
      <c r="B49" s="64"/>
      <c r="C49" s="26"/>
      <c r="D49" s="26"/>
      <c r="E49" s="26"/>
      <c r="F49" s="26"/>
      <c r="G49" s="26"/>
      <c r="H49" s="89"/>
      <c r="I49" s="90"/>
      <c r="J49" s="34"/>
      <c r="K49" s="34"/>
      <c r="L49" s="34"/>
      <c r="M49" s="34"/>
      <c r="N49" s="34"/>
      <c r="O49" s="34"/>
    </row>
    <row r="50" spans="1:15" ht="30">
      <c r="A50" s="86">
        <f t="shared" si="0"/>
        <v>49</v>
      </c>
      <c r="B50" s="63" t="s">
        <v>89</v>
      </c>
      <c r="C50" s="9"/>
      <c r="D50" s="9"/>
      <c r="E50" s="9"/>
      <c r="F50" s="9"/>
      <c r="G50" s="17">
        <f>G26+G37+G47</f>
        <v>7651224.7675566627</v>
      </c>
      <c r="H50" s="89"/>
      <c r="I50" s="90"/>
      <c r="J50" s="34"/>
      <c r="K50" s="34"/>
      <c r="L50" s="34"/>
      <c r="M50" s="34"/>
      <c r="N50" s="34"/>
      <c r="O50" s="34"/>
    </row>
    <row r="51" spans="1:15" ht="44.25" customHeight="1">
      <c r="A51" s="86">
        <f t="shared" si="0"/>
        <v>50</v>
      </c>
      <c r="B51" s="107" t="s">
        <v>170</v>
      </c>
      <c r="C51" s="9"/>
      <c r="D51" s="9"/>
      <c r="E51" s="9"/>
      <c r="F51" s="9"/>
      <c r="G51" s="33">
        <f>IF(D5=0,"NA",G50/(D5*1000*365))</f>
        <v>0.83849038548566168</v>
      </c>
      <c r="H51" s="93"/>
      <c r="I51" s="94"/>
      <c r="J51" s="34"/>
      <c r="K51" s="34"/>
      <c r="L51" s="34"/>
      <c r="M51" s="34"/>
      <c r="N51" s="34"/>
      <c r="O51" s="34"/>
    </row>
    <row r="52" spans="1:15" ht="30.75" customHeight="1">
      <c r="A52" s="86">
        <f t="shared" si="0"/>
        <v>51</v>
      </c>
      <c r="B52" s="124" t="s">
        <v>40</v>
      </c>
      <c r="C52" s="125"/>
      <c r="D52" s="125"/>
      <c r="E52" s="125"/>
      <c r="F52" s="125"/>
      <c r="G52" s="125"/>
      <c r="H52" s="126"/>
      <c r="I52" s="127"/>
      <c r="J52" s="34"/>
      <c r="K52" s="34"/>
      <c r="L52" s="34"/>
      <c r="M52" s="34"/>
      <c r="N52" s="34"/>
      <c r="O52" s="34"/>
    </row>
    <row r="53" spans="1:15" ht="22.5" customHeight="1">
      <c r="A53" s="86">
        <f t="shared" si="0"/>
        <v>52</v>
      </c>
      <c r="B53" s="124" t="s">
        <v>169</v>
      </c>
      <c r="C53" s="128"/>
      <c r="D53" s="128"/>
      <c r="E53" s="128"/>
      <c r="F53" s="128"/>
      <c r="G53" s="128"/>
      <c r="H53" s="126"/>
      <c r="I53" s="127"/>
      <c r="J53" s="38"/>
      <c r="K53" s="38"/>
      <c r="L53" s="38"/>
      <c r="M53" s="38"/>
      <c r="N53" s="38"/>
      <c r="O53" s="38"/>
    </row>
    <row r="54" spans="1:15" ht="47.25" customHeight="1">
      <c r="A54" s="86">
        <f t="shared" si="0"/>
        <v>53</v>
      </c>
      <c r="B54" s="129" t="s">
        <v>76</v>
      </c>
      <c r="C54" s="130"/>
      <c r="D54" s="130"/>
      <c r="E54" s="130"/>
      <c r="F54" s="130"/>
      <c r="G54" s="130"/>
      <c r="H54" s="131"/>
      <c r="I54" s="132"/>
      <c r="J54" s="20"/>
      <c r="K54" s="20"/>
      <c r="L54" s="20"/>
      <c r="M54" s="40"/>
      <c r="N54" s="40"/>
      <c r="O54" s="40"/>
    </row>
  </sheetData>
  <mergeCells count="15">
    <mergeCell ref="B54:I54"/>
    <mergeCell ref="H2:I2"/>
    <mergeCell ref="H3:I4"/>
    <mergeCell ref="G5:G8"/>
    <mergeCell ref="C3:G3"/>
    <mergeCell ref="B5:C5"/>
    <mergeCell ref="B7:C7"/>
    <mergeCell ref="E7:F7"/>
    <mergeCell ref="B6:C6"/>
    <mergeCell ref="E4:G4"/>
    <mergeCell ref="H1:I1"/>
    <mergeCell ref="B1:G1"/>
    <mergeCell ref="C2:G2"/>
    <mergeCell ref="B52:I52"/>
    <mergeCell ref="B53:I53"/>
  </mergeCells>
  <dataValidations count="3">
    <dataValidation type="list" allowBlank="1" showInputMessage="1" showErrorMessage="1" sqref="C20:D20">
      <formula1>Markup</formula1>
    </dataValidation>
    <dataValidation type="list" allowBlank="1" showInputMessage="1" showErrorMessage="1" sqref="C3:G3">
      <formula1>projtype</formula1>
    </dataValidation>
    <dataValidation type="list" allowBlank="1" showInputMessage="1" showErrorMessage="1" sqref="C4">
      <formula1>YESNO</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30.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2.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31.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112"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111"/>
      <c r="G5" s="139" t="s">
        <v>55</v>
      </c>
      <c r="H5" s="91"/>
      <c r="I5" s="91"/>
      <c r="J5" s="34"/>
      <c r="K5" s="34"/>
      <c r="L5" s="34"/>
      <c r="M5" s="34"/>
      <c r="N5" s="34"/>
      <c r="O5" s="34"/>
    </row>
    <row r="6" spans="1:21" ht="34.5" customHeight="1">
      <c r="A6" s="68">
        <f t="shared" si="0"/>
        <v>5</v>
      </c>
      <c r="B6" s="146" t="s">
        <v>173</v>
      </c>
      <c r="C6" s="140"/>
      <c r="D6" s="23"/>
      <c r="E6" s="24" t="s">
        <v>43</v>
      </c>
      <c r="F6" s="111"/>
      <c r="G6" s="139"/>
      <c r="H6" s="113"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15 Cost of Design etc'!C13)</f>
        <v>0</v>
      </c>
      <c r="D22" s="13">
        <f>IF(D20="Percent Markup",D19*D21,'Project 15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110"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110"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110"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110"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110" t="s">
        <v>89</v>
      </c>
      <c r="C50" s="9"/>
      <c r="D50" s="9"/>
      <c r="E50" s="9"/>
      <c r="F50" s="9"/>
      <c r="G50" s="17">
        <f>G26+G37+G47</f>
        <v>0</v>
      </c>
      <c r="H50" s="89"/>
      <c r="I50" s="90"/>
      <c r="J50" s="34"/>
      <c r="K50" s="34"/>
      <c r="L50" s="34"/>
      <c r="M50" s="34"/>
      <c r="N50" s="34"/>
      <c r="O50" s="34"/>
    </row>
    <row r="51" spans="1:15" ht="45.75" customHeight="1">
      <c r="A51" s="87">
        <f t="shared" si="1"/>
        <v>50</v>
      </c>
      <c r="B51" s="110"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53:G53"/>
    <mergeCell ref="B54:G54"/>
    <mergeCell ref="B55:G55"/>
    <mergeCell ref="B5:C5"/>
    <mergeCell ref="G5:G8"/>
    <mergeCell ref="B6:C6"/>
    <mergeCell ref="B7:C7"/>
    <mergeCell ref="E7:F7"/>
    <mergeCell ref="B52:G52"/>
    <mergeCell ref="B1:G1"/>
    <mergeCell ref="H1:I1"/>
    <mergeCell ref="C2:G2"/>
    <mergeCell ref="H2:I2"/>
    <mergeCell ref="C3:G3"/>
    <mergeCell ref="H3:I4"/>
    <mergeCell ref="E4:G4"/>
  </mergeCells>
  <dataValidations count="3">
    <dataValidation type="list" allowBlank="1" showInputMessage="1" showErrorMessage="1" sqref="C3:G3">
      <formula1>projtype</formula1>
    </dataValidation>
    <dataValidation type="list" allowBlank="1" showInputMessage="1" showErrorMessage="1" sqref="C4">
      <formula1>YESNO</formula1>
    </dataValidation>
    <dataValidation type="list" allowBlank="1" showInputMessage="1" showErrorMessage="1" sqref="C20:D20">
      <formula1>Markup</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32.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101" t="s">
        <v>20</v>
      </c>
      <c r="D2" s="101" t="s">
        <v>21</v>
      </c>
      <c r="E2" s="7" t="s">
        <v>90</v>
      </c>
      <c r="F2" s="109"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10"/>
      <c r="F13" s="5"/>
      <c r="G13" s="5"/>
    </row>
    <row r="14" spans="1:7" ht="45" customHeight="1">
      <c r="A14" s="68">
        <f t="shared" si="1"/>
        <v>12</v>
      </c>
      <c r="B14" s="150" t="s">
        <v>76</v>
      </c>
      <c r="C14" s="151"/>
      <c r="D14" s="151"/>
      <c r="E14" s="151"/>
      <c r="F14" s="151"/>
      <c r="G14" s="151"/>
    </row>
    <row r="17" spans="1:7" ht="54.7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33.xml><?xml version="1.0" encoding="utf-8"?>
<worksheet xmlns="http://schemas.openxmlformats.org/spreadsheetml/2006/main" xmlns:r="http://schemas.openxmlformats.org/officeDocument/2006/relationships">
  <dimension ref="A1:D13"/>
  <sheetViews>
    <sheetView workbookViewId="0">
      <selection activeCell="A12" sqref="A12:A13"/>
    </sheetView>
  </sheetViews>
  <sheetFormatPr defaultRowHeight="15"/>
  <cols>
    <col min="1" max="1" width="34.7109375" customWidth="1"/>
  </cols>
  <sheetData>
    <row r="1" spans="1:4">
      <c r="D1" s="70" t="s">
        <v>86</v>
      </c>
    </row>
    <row r="2" spans="1:4">
      <c r="A2" t="s">
        <v>2</v>
      </c>
    </row>
    <row r="3" spans="1:4">
      <c r="A3" t="s">
        <v>3</v>
      </c>
    </row>
    <row r="4" spans="1:4">
      <c r="A4" t="s">
        <v>4</v>
      </c>
    </row>
    <row r="5" spans="1:4">
      <c r="A5" t="s">
        <v>5</v>
      </c>
    </row>
    <row r="6" spans="1:4">
      <c r="A6" t="s">
        <v>6</v>
      </c>
    </row>
    <row r="7" spans="1:4">
      <c r="A7" t="s">
        <v>80</v>
      </c>
    </row>
    <row r="8" spans="1:4">
      <c r="A8" t="s">
        <v>81</v>
      </c>
    </row>
    <row r="12" spans="1:4">
      <c r="A12" t="s">
        <v>59</v>
      </c>
    </row>
    <row r="13" spans="1:4">
      <c r="A13"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1" max="1" width="9.140625" customWidth="1"/>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6" t="s">
        <v>20</v>
      </c>
      <c r="D2" s="6" t="s">
        <v>21</v>
      </c>
      <c r="E2" s="7" t="s">
        <v>90</v>
      </c>
      <c r="F2" s="50" t="s">
        <v>78</v>
      </c>
      <c r="G2" s="7" t="s">
        <v>56</v>
      </c>
    </row>
    <row r="3" spans="1:7">
      <c r="A3" s="68" t="s">
        <v>83</v>
      </c>
      <c r="B3" s="4" t="s">
        <v>63</v>
      </c>
      <c r="C3" s="45">
        <v>2000000</v>
      </c>
      <c r="D3" s="46">
        <f>C3*E3</f>
        <v>2200000</v>
      </c>
      <c r="E3" s="47">
        <v>1.1000000000000001</v>
      </c>
      <c r="F3" s="45"/>
      <c r="G3" s="45"/>
    </row>
    <row r="4" spans="1:7">
      <c r="A4" s="68">
        <f>A3+1</f>
        <v>2</v>
      </c>
      <c r="B4" s="4" t="s">
        <v>64</v>
      </c>
      <c r="C4" s="45">
        <v>5000000</v>
      </c>
      <c r="D4" s="46">
        <f t="shared" ref="D4:D12" si="0">C4*E4</f>
        <v>8000000</v>
      </c>
      <c r="E4" s="47">
        <v>1.6</v>
      </c>
      <c r="F4" s="45"/>
      <c r="G4" s="45"/>
    </row>
    <row r="5" spans="1:7">
      <c r="A5" s="68">
        <f t="shared" ref="A5:A14" si="1">A4+1</f>
        <v>3</v>
      </c>
      <c r="B5" s="4" t="s">
        <v>65</v>
      </c>
      <c r="C5" s="45">
        <v>600000</v>
      </c>
      <c r="D5" s="46">
        <f t="shared" si="0"/>
        <v>720000</v>
      </c>
      <c r="E5" s="47">
        <v>1.2</v>
      </c>
      <c r="F5" s="45"/>
      <c r="G5" s="45"/>
    </row>
    <row r="6" spans="1:7">
      <c r="A6" s="68">
        <f t="shared" si="1"/>
        <v>4</v>
      </c>
      <c r="B6" s="4" t="s">
        <v>66</v>
      </c>
      <c r="C6" s="45">
        <v>100000</v>
      </c>
      <c r="D6" s="46">
        <f t="shared" si="0"/>
        <v>120000</v>
      </c>
      <c r="E6" s="47">
        <v>1.2</v>
      </c>
      <c r="F6" s="45"/>
      <c r="G6" s="45"/>
    </row>
    <row r="7" spans="1:7">
      <c r="A7" s="68">
        <f t="shared" si="1"/>
        <v>5</v>
      </c>
      <c r="B7" s="4" t="s">
        <v>67</v>
      </c>
      <c r="C7" s="45">
        <v>0</v>
      </c>
      <c r="D7" s="46">
        <f t="shared" si="0"/>
        <v>0</v>
      </c>
      <c r="E7" s="47"/>
      <c r="F7" s="45"/>
      <c r="G7" s="45"/>
    </row>
    <row r="8" spans="1:7">
      <c r="A8" s="68">
        <f t="shared" si="1"/>
        <v>6</v>
      </c>
      <c r="B8" s="4" t="s">
        <v>68</v>
      </c>
      <c r="C8" s="45">
        <v>0</v>
      </c>
      <c r="D8" s="46">
        <f t="shared" si="0"/>
        <v>0</v>
      </c>
      <c r="E8" s="47"/>
      <c r="F8" s="45"/>
      <c r="G8" s="45"/>
    </row>
    <row r="9" spans="1:7">
      <c r="A9" s="68">
        <f t="shared" si="1"/>
        <v>7</v>
      </c>
      <c r="B9" s="4" t="s">
        <v>69</v>
      </c>
      <c r="C9" s="45">
        <v>0</v>
      </c>
      <c r="D9" s="46">
        <f t="shared" si="0"/>
        <v>0</v>
      </c>
      <c r="E9" s="47"/>
      <c r="F9" s="45"/>
      <c r="G9" s="45"/>
    </row>
    <row r="10" spans="1:7">
      <c r="A10" s="68">
        <f t="shared" si="1"/>
        <v>8</v>
      </c>
      <c r="B10" s="4" t="s">
        <v>70</v>
      </c>
      <c r="C10" s="45">
        <v>0</v>
      </c>
      <c r="D10" s="46">
        <f t="shared" si="0"/>
        <v>0</v>
      </c>
      <c r="E10" s="47"/>
      <c r="F10" s="45"/>
      <c r="G10" s="45"/>
    </row>
    <row r="11" spans="1:7">
      <c r="A11" s="68">
        <f t="shared" si="1"/>
        <v>9</v>
      </c>
      <c r="B11" s="4" t="s">
        <v>71</v>
      </c>
      <c r="C11" s="45">
        <v>0</v>
      </c>
      <c r="D11" s="46">
        <f t="shared" si="0"/>
        <v>0</v>
      </c>
      <c r="E11" s="47"/>
      <c r="F11" s="45"/>
      <c r="G11" s="45"/>
    </row>
    <row r="12" spans="1:7">
      <c r="A12" s="68">
        <f t="shared" si="1"/>
        <v>10</v>
      </c>
      <c r="B12" s="4" t="s">
        <v>72</v>
      </c>
      <c r="C12" s="45">
        <v>0</v>
      </c>
      <c r="D12" s="46">
        <f t="shared" si="0"/>
        <v>0</v>
      </c>
      <c r="E12" s="47"/>
      <c r="F12" s="45"/>
      <c r="G12" s="45"/>
    </row>
    <row r="13" spans="1:7">
      <c r="A13" s="68">
        <f t="shared" si="1"/>
        <v>11</v>
      </c>
      <c r="B13" s="5" t="s">
        <v>73</v>
      </c>
      <c r="C13" s="46">
        <f>SUM(C3:C12)</f>
        <v>7700000</v>
      </c>
      <c r="D13" s="46">
        <f>SUM(D3:D12)</f>
        <v>11040000</v>
      </c>
      <c r="E13" s="97"/>
      <c r="F13" s="9"/>
      <c r="G13" s="9"/>
    </row>
    <row r="14" spans="1:7" ht="45" customHeight="1">
      <c r="A14" s="68">
        <f t="shared" si="1"/>
        <v>12</v>
      </c>
      <c r="B14" s="150" t="s">
        <v>76</v>
      </c>
      <c r="C14" s="151"/>
      <c r="D14" s="151"/>
      <c r="E14" s="151"/>
      <c r="F14" s="151"/>
      <c r="G14" s="151"/>
    </row>
    <row r="17" spans="1:7" ht="50.2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5.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22"/>
      <c r="I3" s="122"/>
      <c r="K3" s="34"/>
      <c r="L3" s="34"/>
      <c r="M3" s="34"/>
      <c r="N3" s="34"/>
      <c r="O3" s="34"/>
    </row>
    <row r="4" spans="1:21" ht="65.25" customHeight="1">
      <c r="A4" s="68">
        <f t="shared" ref="A4:A8" si="0">A3+1</f>
        <v>3</v>
      </c>
      <c r="B4" s="57" t="s">
        <v>85</v>
      </c>
      <c r="C4" s="54"/>
      <c r="D4" s="7" t="s">
        <v>84</v>
      </c>
      <c r="E4" s="147"/>
      <c r="F4" s="148"/>
      <c r="G4" s="149"/>
      <c r="H4" s="122"/>
      <c r="I4" s="122"/>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25"/>
      <c r="G5" s="139" t="s">
        <v>55</v>
      </c>
      <c r="H5" s="9"/>
      <c r="I5" s="9"/>
      <c r="J5" s="34"/>
      <c r="K5" s="34"/>
      <c r="L5" s="34"/>
      <c r="M5" s="34"/>
      <c r="N5" s="34"/>
      <c r="O5" s="34"/>
    </row>
    <row r="6" spans="1:21" ht="34.5" customHeight="1">
      <c r="A6" s="68">
        <f t="shared" si="0"/>
        <v>5</v>
      </c>
      <c r="B6" s="146" t="s">
        <v>173</v>
      </c>
      <c r="C6" s="140"/>
      <c r="D6" s="23"/>
      <c r="E6" s="24" t="s">
        <v>43</v>
      </c>
      <c r="F6" s="25"/>
      <c r="G6" s="139"/>
      <c r="H6" s="84" t="s">
        <v>57</v>
      </c>
      <c r="I6" s="43" t="str">
        <f>IF(D6&gt;0,D5/D6,"NA")</f>
        <v>NA</v>
      </c>
      <c r="J6" s="34"/>
      <c r="M6" s="34"/>
      <c r="N6" s="34"/>
      <c r="O6" s="34"/>
    </row>
    <row r="7" spans="1:21" ht="31.5" customHeight="1">
      <c r="A7" s="68">
        <f t="shared" si="0"/>
        <v>6</v>
      </c>
      <c r="B7" s="144" t="s">
        <v>168</v>
      </c>
      <c r="C7" s="140"/>
      <c r="D7" s="4"/>
      <c r="E7" s="145" t="s">
        <v>111</v>
      </c>
      <c r="F7" s="145"/>
      <c r="G7" s="140"/>
      <c r="H7" s="9"/>
      <c r="I7" s="9"/>
      <c r="J7" s="38"/>
      <c r="M7" s="38"/>
      <c r="N7" s="38"/>
      <c r="O7" s="38"/>
      <c r="P7" s="2"/>
      <c r="Q7" s="2"/>
      <c r="R7" s="2"/>
      <c r="S7" s="2"/>
      <c r="T7" s="2"/>
      <c r="U7" s="2"/>
    </row>
    <row r="8" spans="1:21" ht="30.75" thickBot="1">
      <c r="A8" s="69">
        <f t="shared" si="0"/>
        <v>7</v>
      </c>
      <c r="B8" s="30" t="s">
        <v>24</v>
      </c>
      <c r="C8" s="31" t="s">
        <v>20</v>
      </c>
      <c r="D8" s="31" t="s">
        <v>21</v>
      </c>
      <c r="E8" s="32" t="s">
        <v>75</v>
      </c>
      <c r="F8" s="32" t="s">
        <v>22</v>
      </c>
      <c r="G8" s="141"/>
      <c r="H8" s="82" t="s">
        <v>77</v>
      </c>
      <c r="I8" s="7" t="s">
        <v>79</v>
      </c>
      <c r="J8" s="51"/>
      <c r="K8" s="51"/>
      <c r="L8" s="51"/>
      <c r="M8" s="51"/>
      <c r="N8" s="51"/>
      <c r="O8" s="51"/>
      <c r="P8" s="3"/>
      <c r="Q8" s="3"/>
      <c r="R8" s="3"/>
      <c r="S8" s="1"/>
      <c r="T8" s="1"/>
      <c r="U8" s="1"/>
    </row>
    <row r="9" spans="1:21" ht="15.75" thickTop="1">
      <c r="A9" s="87">
        <f>A8+1</f>
        <v>8</v>
      </c>
      <c r="B9" s="59" t="s">
        <v>27</v>
      </c>
      <c r="C9" s="9"/>
      <c r="D9" s="9"/>
      <c r="E9" s="9"/>
      <c r="F9" s="9"/>
      <c r="G9" s="9"/>
      <c r="H9" s="9"/>
      <c r="I9" s="9"/>
      <c r="J9" s="39"/>
      <c r="K9" s="34"/>
      <c r="L9" s="34"/>
      <c r="M9" s="34"/>
      <c r="N9" s="34"/>
      <c r="O9" s="34"/>
    </row>
    <row r="10" spans="1:21">
      <c r="A10" s="87">
        <f>A9+1</f>
        <v>9</v>
      </c>
      <c r="B10" s="58" t="s">
        <v>19</v>
      </c>
      <c r="C10" s="27"/>
      <c r="D10" s="27"/>
      <c r="E10" s="28"/>
      <c r="F10" s="28"/>
      <c r="G10" s="29">
        <f>D10</f>
        <v>0</v>
      </c>
      <c r="H10" s="9"/>
      <c r="I10" s="9"/>
      <c r="J10" s="39"/>
      <c r="K10" s="34"/>
      <c r="L10" s="34"/>
      <c r="M10" s="34"/>
      <c r="N10" s="34"/>
      <c r="O10" s="34"/>
    </row>
    <row r="11" spans="1:21">
      <c r="A11" s="87">
        <f t="shared" ref="A11:A55" si="1">A10+1</f>
        <v>10</v>
      </c>
      <c r="B11" s="60" t="s">
        <v>7</v>
      </c>
      <c r="C11" s="9"/>
      <c r="D11" s="9"/>
      <c r="E11" s="9"/>
      <c r="F11" s="9"/>
      <c r="G11" s="9"/>
      <c r="H11" s="9"/>
      <c r="I11" s="9"/>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
      <c r="I19" s="9"/>
      <c r="J19" s="34"/>
      <c r="K19" s="34"/>
      <c r="L19" s="34"/>
      <c r="M19" s="34"/>
      <c r="N19" s="34"/>
      <c r="O19" s="34"/>
    </row>
    <row r="20" spans="1:15" ht="57" customHeight="1">
      <c r="A20" s="87">
        <f t="shared" si="1"/>
        <v>19</v>
      </c>
      <c r="B20" s="61" t="s">
        <v>58</v>
      </c>
      <c r="C20" s="44" t="s">
        <v>59</v>
      </c>
      <c r="D20" s="44" t="s">
        <v>59</v>
      </c>
      <c r="E20" s="9"/>
      <c r="F20" s="9"/>
      <c r="G20" s="9"/>
      <c r="H20" s="9"/>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2 Cost of Design etc'!C13)</f>
        <v>0</v>
      </c>
      <c r="D22" s="13">
        <f>IF(D20="Percent Markup",D19*D21,'Project 2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63"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63"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63"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63"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63" t="s">
        <v>89</v>
      </c>
      <c r="C50" s="9"/>
      <c r="D50" s="9"/>
      <c r="E50" s="9"/>
      <c r="F50" s="9"/>
      <c r="G50" s="17">
        <f>G26+G37+G47</f>
        <v>0</v>
      </c>
      <c r="H50" s="89"/>
      <c r="I50" s="90"/>
      <c r="J50" s="34"/>
      <c r="K50" s="34"/>
      <c r="L50" s="34"/>
      <c r="M50" s="34"/>
      <c r="N50" s="34"/>
      <c r="O50" s="34"/>
    </row>
    <row r="51" spans="1:15" ht="49.5" customHeight="1">
      <c r="A51" s="87">
        <f t="shared" si="1"/>
        <v>50</v>
      </c>
      <c r="B51" s="107"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1:G1"/>
    <mergeCell ref="H1:I1"/>
    <mergeCell ref="C2:G2"/>
    <mergeCell ref="H2:I2"/>
    <mergeCell ref="C3:G3"/>
    <mergeCell ref="H3:I4"/>
    <mergeCell ref="E4:G4"/>
    <mergeCell ref="B53:G53"/>
    <mergeCell ref="B54:G54"/>
    <mergeCell ref="B55:G55"/>
    <mergeCell ref="B5:C5"/>
    <mergeCell ref="G5:G8"/>
    <mergeCell ref="B6:C6"/>
    <mergeCell ref="B7:C7"/>
    <mergeCell ref="E7:F7"/>
    <mergeCell ref="B52:G52"/>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ignoredErrors>
    <ignoredError sqref="G26" evalError="1"/>
  </ignoredError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6" t="s">
        <v>20</v>
      </c>
      <c r="D2" s="6" t="s">
        <v>21</v>
      </c>
      <c r="E2" s="7" t="s">
        <v>90</v>
      </c>
      <c r="F2" s="50"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97"/>
      <c r="F13" s="9"/>
      <c r="G13" s="9"/>
    </row>
    <row r="14" spans="1:7" ht="45" customHeight="1">
      <c r="A14" s="68">
        <f t="shared" si="1"/>
        <v>12</v>
      </c>
      <c r="B14" s="150" t="s">
        <v>76</v>
      </c>
      <c r="C14" s="151"/>
      <c r="D14" s="151"/>
      <c r="E14" s="151"/>
      <c r="F14" s="151"/>
      <c r="G14" s="151"/>
    </row>
    <row r="17" spans="1:7" ht="49.5"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7.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57"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25"/>
      <c r="G5" s="139" t="s">
        <v>55</v>
      </c>
      <c r="H5" s="91"/>
      <c r="I5" s="91"/>
      <c r="J5" s="34"/>
      <c r="K5" s="34"/>
      <c r="L5" s="34"/>
      <c r="M5" s="34"/>
      <c r="N5" s="34"/>
      <c r="O5" s="34"/>
    </row>
    <row r="6" spans="1:21" ht="34.5" customHeight="1">
      <c r="A6" s="68">
        <f t="shared" si="0"/>
        <v>5</v>
      </c>
      <c r="B6" s="146" t="s">
        <v>173</v>
      </c>
      <c r="C6" s="140"/>
      <c r="D6" s="23"/>
      <c r="E6" s="24" t="s">
        <v>43</v>
      </c>
      <c r="F6" s="25"/>
      <c r="G6" s="139"/>
      <c r="H6" s="49" t="s">
        <v>57</v>
      </c>
      <c r="I6" s="43" t="str">
        <f>IF(D6&gt;0,D5/D6,"NA")</f>
        <v>NA</v>
      </c>
      <c r="J6" s="34"/>
      <c r="K6" s="34"/>
      <c r="L6" s="34"/>
      <c r="M6" s="34"/>
      <c r="N6" s="34"/>
      <c r="O6" s="34"/>
    </row>
    <row r="7" spans="1:21" ht="32.25" customHeight="1">
      <c r="A7" s="68">
        <f t="shared" si="0"/>
        <v>6</v>
      </c>
      <c r="B7" s="144" t="s">
        <v>168</v>
      </c>
      <c r="C7" s="140"/>
      <c r="D7" s="4"/>
      <c r="E7" s="145" t="s">
        <v>111</v>
      </c>
      <c r="F7" s="145"/>
      <c r="G7" s="140"/>
      <c r="H7" s="38"/>
      <c r="I7" s="63"/>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3 Cost of Design etc'!C13)</f>
        <v>0</v>
      </c>
      <c r="D22" s="13">
        <f>IF(D20="Percent Markup",D19*D21,'Project 3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63"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63"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63"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63"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63" t="s">
        <v>89</v>
      </c>
      <c r="C50" s="9"/>
      <c r="D50" s="9"/>
      <c r="E50" s="9"/>
      <c r="F50" s="9"/>
      <c r="G50" s="17">
        <f>G26+G37+G47</f>
        <v>0</v>
      </c>
      <c r="H50" s="89"/>
      <c r="I50" s="90"/>
      <c r="J50" s="34"/>
      <c r="K50" s="34"/>
      <c r="L50" s="34"/>
      <c r="M50" s="34"/>
      <c r="N50" s="34"/>
      <c r="O50" s="34"/>
    </row>
    <row r="51" spans="1:15" ht="46.5" customHeight="1">
      <c r="A51" s="87">
        <f t="shared" si="1"/>
        <v>50</v>
      </c>
      <c r="B51" s="107"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1:G1"/>
    <mergeCell ref="H1:I1"/>
    <mergeCell ref="C2:G2"/>
    <mergeCell ref="H2:I2"/>
    <mergeCell ref="C3:G3"/>
    <mergeCell ref="H3:I4"/>
    <mergeCell ref="E4:G4"/>
    <mergeCell ref="B53:G53"/>
    <mergeCell ref="B54:G54"/>
    <mergeCell ref="B55:G55"/>
    <mergeCell ref="B5:C5"/>
    <mergeCell ref="G5:G8"/>
    <mergeCell ref="B6:C6"/>
    <mergeCell ref="B7:C7"/>
    <mergeCell ref="E7:F7"/>
    <mergeCell ref="B52:G52"/>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G17"/>
  <sheetViews>
    <sheetView workbookViewId="0">
      <selection activeCell="B3" sqref="B3"/>
    </sheetView>
  </sheetViews>
  <sheetFormatPr defaultRowHeight="15"/>
  <cols>
    <col min="2" max="2" width="24.140625" customWidth="1"/>
    <col min="3" max="3" width="14.28515625" customWidth="1"/>
    <col min="4" max="4" width="15" customWidth="1"/>
    <col min="5" max="5" width="16.42578125" customWidth="1"/>
    <col min="6" max="6" width="38" customWidth="1"/>
    <col min="7" max="7" width="36.7109375" customWidth="1"/>
  </cols>
  <sheetData>
    <row r="1" spans="1:7">
      <c r="A1" s="74" t="s">
        <v>74</v>
      </c>
      <c r="C1" s="34"/>
      <c r="D1" s="34"/>
      <c r="E1" s="34"/>
      <c r="F1" s="34"/>
      <c r="G1" s="34"/>
    </row>
    <row r="2" spans="1:7" ht="30">
      <c r="A2" s="7" t="s">
        <v>82</v>
      </c>
      <c r="B2" s="16" t="s">
        <v>62</v>
      </c>
      <c r="C2" s="6" t="s">
        <v>20</v>
      </c>
      <c r="D2" s="6" t="s">
        <v>21</v>
      </c>
      <c r="E2" s="7" t="s">
        <v>90</v>
      </c>
      <c r="F2" s="50" t="s">
        <v>78</v>
      </c>
      <c r="G2" s="7" t="s">
        <v>56</v>
      </c>
    </row>
    <row r="3" spans="1:7">
      <c r="A3" s="68" t="s">
        <v>83</v>
      </c>
      <c r="B3" s="4" t="s">
        <v>63</v>
      </c>
      <c r="C3" s="45"/>
      <c r="D3" s="46">
        <f>C3*E3</f>
        <v>0</v>
      </c>
      <c r="E3" s="47"/>
      <c r="F3" s="45"/>
      <c r="G3" s="45"/>
    </row>
    <row r="4" spans="1:7">
      <c r="A4" s="68">
        <f>A3+1</f>
        <v>2</v>
      </c>
      <c r="B4" s="4" t="s">
        <v>64</v>
      </c>
      <c r="C4" s="45"/>
      <c r="D4" s="46">
        <f t="shared" ref="D4:D12" si="0">C4*E4</f>
        <v>0</v>
      </c>
      <c r="E4" s="47"/>
      <c r="F4" s="45"/>
      <c r="G4" s="45"/>
    </row>
    <row r="5" spans="1:7">
      <c r="A5" s="68">
        <f t="shared" ref="A5:A14" si="1">A4+1</f>
        <v>3</v>
      </c>
      <c r="B5" s="4" t="s">
        <v>65</v>
      </c>
      <c r="C5" s="45"/>
      <c r="D5" s="46">
        <f t="shared" si="0"/>
        <v>0</v>
      </c>
      <c r="E5" s="47"/>
      <c r="F5" s="45"/>
      <c r="G5" s="45"/>
    </row>
    <row r="6" spans="1:7">
      <c r="A6" s="68">
        <f t="shared" si="1"/>
        <v>4</v>
      </c>
      <c r="B6" s="4" t="s">
        <v>66</v>
      </c>
      <c r="C6" s="45"/>
      <c r="D6" s="46">
        <f t="shared" si="0"/>
        <v>0</v>
      </c>
      <c r="E6" s="47"/>
      <c r="F6" s="45"/>
      <c r="G6" s="45"/>
    </row>
    <row r="7" spans="1:7">
      <c r="A7" s="68">
        <f t="shared" si="1"/>
        <v>5</v>
      </c>
      <c r="B7" s="4" t="s">
        <v>67</v>
      </c>
      <c r="C7" s="45"/>
      <c r="D7" s="46">
        <f t="shared" si="0"/>
        <v>0</v>
      </c>
      <c r="E7" s="47"/>
      <c r="F7" s="45"/>
      <c r="G7" s="45"/>
    </row>
    <row r="8" spans="1:7">
      <c r="A8" s="68">
        <f t="shared" si="1"/>
        <v>6</v>
      </c>
      <c r="B8" s="4" t="s">
        <v>68</v>
      </c>
      <c r="C8" s="45"/>
      <c r="D8" s="46">
        <f t="shared" si="0"/>
        <v>0</v>
      </c>
      <c r="E8" s="47"/>
      <c r="F8" s="45"/>
      <c r="G8" s="45"/>
    </row>
    <row r="9" spans="1:7">
      <c r="A9" s="68">
        <f t="shared" si="1"/>
        <v>7</v>
      </c>
      <c r="B9" s="4" t="s">
        <v>69</v>
      </c>
      <c r="C9" s="45"/>
      <c r="D9" s="46">
        <f t="shared" si="0"/>
        <v>0</v>
      </c>
      <c r="E9" s="47"/>
      <c r="F9" s="45"/>
      <c r="G9" s="45"/>
    </row>
    <row r="10" spans="1:7">
      <c r="A10" s="68">
        <f t="shared" si="1"/>
        <v>8</v>
      </c>
      <c r="B10" s="4" t="s">
        <v>70</v>
      </c>
      <c r="C10" s="45"/>
      <c r="D10" s="46">
        <f t="shared" si="0"/>
        <v>0</v>
      </c>
      <c r="E10" s="47"/>
      <c r="F10" s="45"/>
      <c r="G10" s="45"/>
    </row>
    <row r="11" spans="1:7">
      <c r="A11" s="68">
        <f t="shared" si="1"/>
        <v>9</v>
      </c>
      <c r="B11" s="4" t="s">
        <v>71</v>
      </c>
      <c r="C11" s="45"/>
      <c r="D11" s="46">
        <f t="shared" si="0"/>
        <v>0</v>
      </c>
      <c r="E11" s="47"/>
      <c r="F11" s="45"/>
      <c r="G11" s="45"/>
    </row>
    <row r="12" spans="1:7">
      <c r="A12" s="68">
        <f t="shared" si="1"/>
        <v>10</v>
      </c>
      <c r="B12" s="4" t="s">
        <v>72</v>
      </c>
      <c r="C12" s="45"/>
      <c r="D12" s="46">
        <f t="shared" si="0"/>
        <v>0</v>
      </c>
      <c r="E12" s="47"/>
      <c r="F12" s="45"/>
      <c r="G12" s="45"/>
    </row>
    <row r="13" spans="1:7">
      <c r="A13" s="68">
        <f t="shared" si="1"/>
        <v>11</v>
      </c>
      <c r="B13" s="5" t="s">
        <v>73</v>
      </c>
      <c r="C13" s="46">
        <f>SUM(C3:C12)</f>
        <v>0</v>
      </c>
      <c r="D13" s="46">
        <f>SUM(D3:D12)</f>
        <v>0</v>
      </c>
      <c r="E13" s="97"/>
      <c r="F13" s="9"/>
      <c r="G13" s="9"/>
    </row>
    <row r="14" spans="1:7" ht="45" customHeight="1">
      <c r="A14" s="68">
        <f t="shared" si="1"/>
        <v>12</v>
      </c>
      <c r="B14" s="150" t="s">
        <v>76</v>
      </c>
      <c r="C14" s="151"/>
      <c r="D14" s="151"/>
      <c r="E14" s="151"/>
      <c r="F14" s="151"/>
      <c r="G14" s="151"/>
    </row>
    <row r="17" spans="1:7" ht="63" customHeight="1">
      <c r="A17" s="152" t="s">
        <v>174</v>
      </c>
      <c r="B17" s="152"/>
      <c r="C17" s="152"/>
      <c r="D17" s="152"/>
      <c r="E17" s="152"/>
      <c r="F17" s="152"/>
      <c r="G17" s="152"/>
    </row>
  </sheetData>
  <mergeCells count="2">
    <mergeCell ref="B14:G14"/>
    <mergeCell ref="A17:G17"/>
  </mergeCells>
  <pageMargins left="0.7" right="0.7" top="0.75" bottom="0.75" header="0.3" footer="0.3"/>
  <pageSetup scale="80" orientation="landscape" r:id="rId1"/>
  <headerFooter>
    <oddFooter>&amp;L&amp;Z&amp;F
&amp;A&amp;R&amp;D</oddFooter>
  </headerFooter>
</worksheet>
</file>

<file path=xl/worksheets/sheet9.xml><?xml version="1.0" encoding="utf-8"?>
<worksheet xmlns="http://schemas.openxmlformats.org/spreadsheetml/2006/main" xmlns:r="http://schemas.openxmlformats.org/officeDocument/2006/relationships">
  <dimension ref="A1:U55"/>
  <sheetViews>
    <sheetView zoomScaleNormal="100" workbookViewId="0">
      <pane xSplit="2" ySplit="8" topLeftCell="C9" activePane="bottomRight" state="frozen"/>
      <selection pane="topRight" activeCell="C1" sqref="C1"/>
      <selection pane="bottomLeft" activeCell="A9" sqref="A9"/>
      <selection pane="bottomRight" activeCell="C2" sqref="C2:G2"/>
    </sheetView>
  </sheetViews>
  <sheetFormatPr defaultRowHeight="15"/>
  <cols>
    <col min="1" max="1" width="6.7109375" customWidth="1"/>
    <col min="2" max="2" width="28.5703125" customWidth="1"/>
    <col min="3" max="3" width="13.42578125" customWidth="1"/>
    <col min="4" max="4" width="14.28515625" customWidth="1"/>
    <col min="5" max="5" width="13.7109375" customWidth="1"/>
    <col min="6" max="6" width="13.140625" customWidth="1"/>
    <col min="7" max="7" width="12.42578125" customWidth="1"/>
    <col min="8" max="8" width="25.7109375" customWidth="1"/>
    <col min="9" max="9" width="41.85546875" customWidth="1"/>
    <col min="10" max="10" width="11.7109375" customWidth="1"/>
  </cols>
  <sheetData>
    <row r="1" spans="1:21" ht="30">
      <c r="A1" s="7" t="s">
        <v>82</v>
      </c>
      <c r="B1" s="119" t="s">
        <v>110</v>
      </c>
      <c r="C1" s="120"/>
      <c r="D1" s="120"/>
      <c r="E1" s="120"/>
      <c r="F1" s="120"/>
      <c r="G1" s="121"/>
      <c r="H1" s="118" t="s">
        <v>91</v>
      </c>
      <c r="I1" s="118"/>
    </row>
    <row r="2" spans="1:21" ht="15.75">
      <c r="A2" s="68" t="s">
        <v>83</v>
      </c>
      <c r="B2" s="56" t="s">
        <v>0</v>
      </c>
      <c r="C2" s="122"/>
      <c r="D2" s="122"/>
      <c r="E2" s="122"/>
      <c r="F2" s="122"/>
      <c r="G2" s="123"/>
      <c r="H2" s="133" t="s">
        <v>172</v>
      </c>
      <c r="I2" s="134"/>
      <c r="J2" s="72" t="s">
        <v>44</v>
      </c>
      <c r="K2" s="4"/>
      <c r="L2" s="34" t="s">
        <v>92</v>
      </c>
      <c r="M2" s="34"/>
      <c r="N2" s="34"/>
      <c r="O2" s="34"/>
    </row>
    <row r="3" spans="1:21" ht="15.75">
      <c r="A3" s="68">
        <f>A2+1</f>
        <v>2</v>
      </c>
      <c r="B3" s="56" t="s">
        <v>1</v>
      </c>
      <c r="C3" s="122"/>
      <c r="D3" s="140"/>
      <c r="E3" s="140"/>
      <c r="F3" s="140"/>
      <c r="G3" s="140"/>
      <c r="H3" s="135"/>
      <c r="I3" s="136"/>
      <c r="K3" s="34"/>
      <c r="L3" s="34"/>
      <c r="M3" s="34"/>
      <c r="N3" s="34"/>
      <c r="O3" s="34"/>
    </row>
    <row r="4" spans="1:21" ht="65.25" customHeight="1">
      <c r="A4" s="68">
        <f t="shared" ref="A4:A8" si="0">A3+1</f>
        <v>3</v>
      </c>
      <c r="B4" s="57" t="s">
        <v>85</v>
      </c>
      <c r="C4" s="54"/>
      <c r="D4" s="7" t="s">
        <v>84</v>
      </c>
      <c r="E4" s="147"/>
      <c r="F4" s="148"/>
      <c r="G4" s="149"/>
      <c r="H4" s="137"/>
      <c r="I4" s="138"/>
      <c r="J4" s="37"/>
      <c r="K4" s="34"/>
      <c r="L4" s="34"/>
      <c r="M4" s="34"/>
      <c r="N4" s="34"/>
      <c r="O4" s="34"/>
    </row>
    <row r="5" spans="1:21" ht="31.5" customHeight="1">
      <c r="A5" s="68">
        <f t="shared" si="0"/>
        <v>4</v>
      </c>
      <c r="B5" s="142" t="str">
        <f>IF(C3="","Average Daily Water Production in MGD (Flow)",IF(C3="Surface Water / Stormwater", "Average Daily Water Production in MGD (Flow)", IF(C3="Reclaimed Water","Average Daily Water Offset in MGD (a)",IF(C3="Brackish Groundwater Desalination","Average Daily Water Production in MGD (Flow)",IF(C3="Seawater Desalination","Average Daily Water Production in MGD (Flow)",IF(C3="Fresh Groundwater Options","Average Daily Water Production in MGD (Flow)",IF(C3="Water Conservation Options","Average Daily Water Savings in MGD")))))))</f>
        <v>Average Daily Water Production in MGD (Flow)</v>
      </c>
      <c r="C5" s="143"/>
      <c r="D5" s="23"/>
      <c r="E5" s="24" t="s">
        <v>43</v>
      </c>
      <c r="F5" s="25"/>
      <c r="G5" s="139" t="s">
        <v>55</v>
      </c>
      <c r="H5" s="91"/>
      <c r="I5" s="91"/>
      <c r="J5" s="34"/>
      <c r="K5" s="34"/>
      <c r="L5" s="34"/>
      <c r="M5" s="34"/>
      <c r="N5" s="34"/>
      <c r="O5" s="34"/>
    </row>
    <row r="6" spans="1:21" ht="34.5" customHeight="1">
      <c r="A6" s="68">
        <f t="shared" si="0"/>
        <v>5</v>
      </c>
      <c r="B6" s="146" t="s">
        <v>173</v>
      </c>
      <c r="C6" s="140"/>
      <c r="D6" s="23"/>
      <c r="E6" s="24" t="s">
        <v>43</v>
      </c>
      <c r="F6" s="25"/>
      <c r="G6" s="139"/>
      <c r="H6" s="49" t="s">
        <v>57</v>
      </c>
      <c r="I6" s="43" t="str">
        <f>IF(D6&gt;0,D5/D6,"NA")</f>
        <v>NA</v>
      </c>
      <c r="J6" s="34"/>
      <c r="K6" s="34"/>
      <c r="L6" s="34"/>
      <c r="M6" s="34"/>
      <c r="N6" s="34"/>
      <c r="O6" s="34"/>
    </row>
    <row r="7" spans="1:21" ht="30.75" customHeight="1">
      <c r="A7" s="68">
        <f t="shared" si="0"/>
        <v>6</v>
      </c>
      <c r="B7" s="144" t="s">
        <v>168</v>
      </c>
      <c r="C7" s="140"/>
      <c r="D7" s="4"/>
      <c r="E7" s="145" t="s">
        <v>111</v>
      </c>
      <c r="F7" s="145"/>
      <c r="G7" s="140"/>
      <c r="H7" s="91"/>
      <c r="I7" s="91"/>
      <c r="J7" s="38"/>
      <c r="K7" s="38"/>
      <c r="L7" s="38"/>
      <c r="M7" s="38"/>
      <c r="N7" s="38"/>
      <c r="O7" s="38"/>
      <c r="P7" s="2"/>
      <c r="Q7" s="2"/>
      <c r="R7" s="2"/>
      <c r="S7" s="2"/>
      <c r="T7" s="2"/>
      <c r="U7" s="2"/>
    </row>
    <row r="8" spans="1:21" ht="30.75" thickBot="1">
      <c r="A8" s="69">
        <f t="shared" si="0"/>
        <v>7</v>
      </c>
      <c r="B8" s="30" t="s">
        <v>24</v>
      </c>
      <c r="C8" s="31" t="s">
        <v>20</v>
      </c>
      <c r="D8" s="31" t="s">
        <v>21</v>
      </c>
      <c r="E8" s="32" t="s">
        <v>75</v>
      </c>
      <c r="F8" s="32" t="s">
        <v>22</v>
      </c>
      <c r="G8" s="141"/>
      <c r="H8" s="71" t="s">
        <v>77</v>
      </c>
      <c r="I8" s="32" t="s">
        <v>79</v>
      </c>
      <c r="J8" s="51"/>
      <c r="K8" s="51"/>
      <c r="L8" s="51"/>
      <c r="M8" s="51"/>
      <c r="N8" s="51"/>
      <c r="O8" s="51"/>
      <c r="P8" s="3"/>
      <c r="Q8" s="3"/>
      <c r="R8" s="3"/>
      <c r="S8" s="1"/>
      <c r="T8" s="1"/>
      <c r="U8" s="1"/>
    </row>
    <row r="9" spans="1:21" ht="15.75" thickTop="1">
      <c r="A9" s="87">
        <f>A8+1</f>
        <v>8</v>
      </c>
      <c r="B9" s="59" t="s">
        <v>27</v>
      </c>
      <c r="C9" s="9"/>
      <c r="D9" s="9"/>
      <c r="E9" s="9"/>
      <c r="F9" s="9"/>
      <c r="G9" s="9"/>
      <c r="H9" s="91"/>
      <c r="I9" s="91"/>
      <c r="J9" s="39"/>
      <c r="K9" s="34"/>
      <c r="L9" s="34"/>
      <c r="M9" s="34"/>
      <c r="N9" s="34"/>
      <c r="O9" s="34"/>
    </row>
    <row r="10" spans="1:21">
      <c r="A10" s="87">
        <f>A9+1</f>
        <v>9</v>
      </c>
      <c r="B10" s="58" t="s">
        <v>19</v>
      </c>
      <c r="C10" s="27"/>
      <c r="D10" s="27"/>
      <c r="E10" s="28"/>
      <c r="F10" s="28"/>
      <c r="G10" s="29">
        <f>D10</f>
        <v>0</v>
      </c>
      <c r="H10" s="91"/>
      <c r="I10" s="91"/>
      <c r="J10" s="39"/>
      <c r="K10" s="34"/>
      <c r="L10" s="34"/>
      <c r="M10" s="34"/>
      <c r="N10" s="34"/>
      <c r="O10" s="34"/>
    </row>
    <row r="11" spans="1:21">
      <c r="A11" s="87">
        <f t="shared" ref="A11:A55" si="1">A10+1</f>
        <v>10</v>
      </c>
      <c r="B11" s="60" t="s">
        <v>7</v>
      </c>
      <c r="C11" s="9"/>
      <c r="D11" s="9"/>
      <c r="E11" s="9"/>
      <c r="F11" s="9"/>
      <c r="G11" s="9"/>
      <c r="H11" s="91"/>
      <c r="I11" s="91"/>
      <c r="J11" s="34"/>
      <c r="K11" s="34"/>
      <c r="L11" s="34"/>
      <c r="M11" s="34"/>
      <c r="N11" s="34"/>
      <c r="O11" s="34"/>
    </row>
    <row r="12" spans="1:21">
      <c r="A12" s="87">
        <f t="shared" si="1"/>
        <v>11</v>
      </c>
      <c r="B12" s="60" t="s">
        <v>8</v>
      </c>
      <c r="C12" s="11"/>
      <c r="D12" s="12">
        <f>C12*E12</f>
        <v>0</v>
      </c>
      <c r="E12" s="21"/>
      <c r="F12" s="22"/>
      <c r="G12" s="13" t="str">
        <f>IF(F12="","",-1*PMT($D$7,F12,D12))</f>
        <v/>
      </c>
      <c r="H12" s="4"/>
      <c r="I12" s="4"/>
      <c r="J12" s="34"/>
      <c r="K12" s="34"/>
      <c r="L12" s="34"/>
      <c r="M12" s="34"/>
      <c r="N12" s="34"/>
      <c r="O12" s="34"/>
    </row>
    <row r="13" spans="1:21">
      <c r="A13" s="87">
        <f t="shared" si="1"/>
        <v>12</v>
      </c>
      <c r="B13" s="60" t="s">
        <v>12</v>
      </c>
      <c r="C13" s="11"/>
      <c r="D13" s="12">
        <f t="shared" ref="D13:D18" si="2">C13*E13</f>
        <v>0</v>
      </c>
      <c r="E13" s="21"/>
      <c r="F13" s="22"/>
      <c r="G13" s="13" t="str">
        <f t="shared" ref="G13:G18" si="3">IF(F13="","",-1*PMT($D$7,F13,D13))</f>
        <v/>
      </c>
      <c r="H13" s="4"/>
      <c r="I13" s="4"/>
      <c r="J13" s="34"/>
      <c r="K13" s="34"/>
      <c r="L13" s="34"/>
      <c r="M13" s="34"/>
      <c r="N13" s="34"/>
      <c r="O13" s="34"/>
    </row>
    <row r="14" spans="1:21">
      <c r="A14" s="87">
        <f t="shared" si="1"/>
        <v>13</v>
      </c>
      <c r="B14" s="60" t="s">
        <v>9</v>
      </c>
      <c r="C14" s="11"/>
      <c r="D14" s="12">
        <f t="shared" si="2"/>
        <v>0</v>
      </c>
      <c r="E14" s="21"/>
      <c r="F14" s="22"/>
      <c r="G14" s="13" t="str">
        <f t="shared" si="3"/>
        <v/>
      </c>
      <c r="H14" s="4"/>
      <c r="I14" s="4"/>
      <c r="J14" s="34"/>
      <c r="K14" s="34"/>
      <c r="L14" s="34"/>
      <c r="M14" s="34"/>
      <c r="N14" s="34"/>
      <c r="O14" s="34"/>
    </row>
    <row r="15" spans="1:21">
      <c r="A15" s="87">
        <f t="shared" si="1"/>
        <v>14</v>
      </c>
      <c r="B15" s="60" t="s">
        <v>10</v>
      </c>
      <c r="C15" s="11"/>
      <c r="D15" s="12">
        <f t="shared" si="2"/>
        <v>0</v>
      </c>
      <c r="E15" s="21"/>
      <c r="F15" s="22"/>
      <c r="G15" s="13" t="str">
        <f t="shared" si="3"/>
        <v/>
      </c>
      <c r="H15" s="4"/>
      <c r="I15" s="4"/>
      <c r="J15" s="34"/>
      <c r="K15" s="34"/>
      <c r="L15" s="34"/>
      <c r="M15" s="34"/>
      <c r="N15" s="34"/>
      <c r="O15" s="34"/>
    </row>
    <row r="16" spans="1:21">
      <c r="A16" s="87">
        <f t="shared" si="1"/>
        <v>15</v>
      </c>
      <c r="B16" s="55" t="s">
        <v>15</v>
      </c>
      <c r="C16" s="11"/>
      <c r="D16" s="12">
        <f t="shared" si="2"/>
        <v>0</v>
      </c>
      <c r="E16" s="21"/>
      <c r="F16" s="22"/>
      <c r="G16" s="13" t="str">
        <f t="shared" si="3"/>
        <v/>
      </c>
      <c r="H16" s="4"/>
      <c r="I16" s="4"/>
      <c r="J16" s="34"/>
      <c r="K16" s="34"/>
      <c r="L16" s="34"/>
      <c r="M16" s="34"/>
      <c r="N16" s="34"/>
      <c r="O16" s="34"/>
    </row>
    <row r="17" spans="1:15">
      <c r="A17" s="87">
        <f t="shared" si="1"/>
        <v>16</v>
      </c>
      <c r="B17" s="55" t="s">
        <v>16</v>
      </c>
      <c r="C17" s="11"/>
      <c r="D17" s="12">
        <f t="shared" si="2"/>
        <v>0</v>
      </c>
      <c r="E17" s="21"/>
      <c r="F17" s="22"/>
      <c r="G17" s="13" t="str">
        <f t="shared" si="3"/>
        <v/>
      </c>
      <c r="H17" s="4"/>
      <c r="I17" s="4"/>
      <c r="J17" s="34"/>
      <c r="K17" s="34"/>
      <c r="L17" s="34"/>
      <c r="M17" s="34"/>
      <c r="N17" s="34"/>
      <c r="O17" s="34"/>
    </row>
    <row r="18" spans="1:15">
      <c r="A18" s="87">
        <f t="shared" si="1"/>
        <v>17</v>
      </c>
      <c r="B18" s="55" t="s">
        <v>23</v>
      </c>
      <c r="C18" s="11"/>
      <c r="D18" s="12">
        <f t="shared" si="2"/>
        <v>0</v>
      </c>
      <c r="E18" s="21"/>
      <c r="F18" s="22"/>
      <c r="G18" s="13" t="str">
        <f t="shared" si="3"/>
        <v/>
      </c>
      <c r="H18" s="4"/>
      <c r="I18" s="4"/>
      <c r="J18" s="34"/>
      <c r="K18" s="34"/>
      <c r="L18" s="34"/>
      <c r="M18" s="34"/>
      <c r="N18" s="34"/>
      <c r="O18" s="34"/>
    </row>
    <row r="19" spans="1:15">
      <c r="A19" s="87">
        <f t="shared" si="1"/>
        <v>18</v>
      </c>
      <c r="B19" s="60" t="s">
        <v>11</v>
      </c>
      <c r="C19" s="13">
        <f>SUM(C12:C18)</f>
        <v>0</v>
      </c>
      <c r="D19" s="13">
        <f>SUM(D12:D18)</f>
        <v>0</v>
      </c>
      <c r="E19" s="9"/>
      <c r="F19" s="9"/>
      <c r="G19" s="13">
        <f>SUM(G12:G18)</f>
        <v>0</v>
      </c>
      <c r="H19" s="91"/>
      <c r="I19" s="91"/>
      <c r="J19" s="34"/>
      <c r="K19" s="34"/>
      <c r="L19" s="34"/>
      <c r="M19" s="34"/>
      <c r="N19" s="34"/>
      <c r="O19" s="34"/>
    </row>
    <row r="20" spans="1:15" ht="57" customHeight="1">
      <c r="A20" s="87">
        <f t="shared" si="1"/>
        <v>19</v>
      </c>
      <c r="B20" s="61" t="s">
        <v>58</v>
      </c>
      <c r="C20" s="44" t="s">
        <v>59</v>
      </c>
      <c r="D20" s="44" t="s">
        <v>59</v>
      </c>
      <c r="E20" s="9"/>
      <c r="F20" s="9"/>
      <c r="G20" s="9"/>
      <c r="H20" s="48" t="str">
        <f>IF(OR(C20="Sum of Itemized Costs",D20="Sum of Itemized Costs"),"If Sum of Itemized Costs is selected, enter these costs in the spreadsheet called Cost of Design, etc.","")</f>
        <v>If Sum of Itemized Costs is selected, enter these costs in the spreadsheet called Cost of Design, etc.</v>
      </c>
      <c r="I20" s="4"/>
      <c r="J20" s="34"/>
      <c r="K20" s="34"/>
      <c r="L20" s="34"/>
      <c r="M20" s="34"/>
      <c r="N20" s="34"/>
      <c r="O20" s="34"/>
    </row>
    <row r="21" spans="1:15" ht="77.25" customHeight="1">
      <c r="A21" s="87">
        <f t="shared" si="1"/>
        <v>20</v>
      </c>
      <c r="B21" s="61" t="s">
        <v>61</v>
      </c>
      <c r="C21" s="14"/>
      <c r="D21" s="14"/>
      <c r="E21" s="9"/>
      <c r="F21" s="9"/>
      <c r="G21" s="9"/>
      <c r="H21" s="9"/>
      <c r="I21" s="4"/>
      <c r="J21" s="34"/>
      <c r="K21" s="34"/>
      <c r="L21" s="34"/>
      <c r="M21" s="34"/>
      <c r="N21" s="34"/>
      <c r="O21" s="34"/>
    </row>
    <row r="22" spans="1:15" ht="43.5">
      <c r="A22" s="87">
        <f t="shared" si="1"/>
        <v>21</v>
      </c>
      <c r="B22" s="61" t="s">
        <v>41</v>
      </c>
      <c r="C22" s="13">
        <f>IF(C20="Percent Markup",C19*C21,'Project 4 Cost of Design etc'!C13)</f>
        <v>0</v>
      </c>
      <c r="D22" s="13">
        <f>IF(D20="Percent Markup",D19*D21,'Project 4 Cost of Design etc'!D13)</f>
        <v>0</v>
      </c>
      <c r="E22" s="9"/>
      <c r="F22" s="22"/>
      <c r="G22" s="13">
        <f>IF(F22="",0,-1*PMT($D$7,F22,D22))</f>
        <v>0</v>
      </c>
      <c r="H22" s="9"/>
      <c r="I22" s="4"/>
      <c r="J22" s="34"/>
      <c r="K22" s="34"/>
      <c r="L22" s="34"/>
      <c r="M22" s="34"/>
      <c r="N22" s="34"/>
      <c r="O22" s="34"/>
    </row>
    <row r="23" spans="1:15" ht="29.25">
      <c r="A23" s="87">
        <f t="shared" si="1"/>
        <v>22</v>
      </c>
      <c r="B23" s="61" t="s">
        <v>17</v>
      </c>
      <c r="C23" s="11"/>
      <c r="D23" s="12">
        <f t="shared" ref="D23" si="4">C23*E23</f>
        <v>0</v>
      </c>
      <c r="E23" s="21"/>
      <c r="F23" s="9"/>
      <c r="G23" s="9"/>
      <c r="H23" s="4"/>
      <c r="I23" s="4"/>
      <c r="J23" s="34"/>
      <c r="K23" s="34"/>
      <c r="L23" s="34"/>
      <c r="M23" s="34"/>
      <c r="N23" s="34"/>
      <c r="O23" s="34"/>
    </row>
    <row r="24" spans="1:15" ht="43.5">
      <c r="A24" s="87">
        <f t="shared" si="1"/>
        <v>23</v>
      </c>
      <c r="B24" s="61" t="s">
        <v>18</v>
      </c>
      <c r="C24" s="14"/>
      <c r="D24" s="15">
        <f>C24</f>
        <v>0</v>
      </c>
      <c r="E24" s="9"/>
      <c r="F24" s="9"/>
      <c r="G24" s="9"/>
      <c r="H24" s="9"/>
      <c r="I24" s="4"/>
      <c r="J24" s="34"/>
      <c r="K24" s="34"/>
      <c r="L24" s="34"/>
      <c r="M24" s="34"/>
      <c r="N24" s="34"/>
      <c r="O24" s="34"/>
    </row>
    <row r="25" spans="1:15">
      <c r="A25" s="87">
        <f t="shared" si="1"/>
        <v>24</v>
      </c>
      <c r="B25" s="60" t="s">
        <v>14</v>
      </c>
      <c r="C25" s="13">
        <f>C23*(1+C24)</f>
        <v>0</v>
      </c>
      <c r="D25" s="13">
        <f>D23*(1+D24)</f>
        <v>0</v>
      </c>
      <c r="E25" s="9"/>
      <c r="F25" s="22"/>
      <c r="G25" s="13">
        <f>IF(F25="",0,-1*PMT($D$7,F25,D25))</f>
        <v>0</v>
      </c>
      <c r="H25" s="9"/>
      <c r="I25" s="4"/>
      <c r="J25" s="34"/>
      <c r="K25" s="34"/>
      <c r="L25" s="34"/>
      <c r="M25" s="34"/>
      <c r="N25" s="34"/>
      <c r="O25" s="34"/>
    </row>
    <row r="26" spans="1:15">
      <c r="A26" s="87">
        <f t="shared" si="1"/>
        <v>25</v>
      </c>
      <c r="B26" s="62" t="s">
        <v>13</v>
      </c>
      <c r="C26" s="13">
        <f>C19+C22+C25</f>
        <v>0</v>
      </c>
      <c r="D26" s="17">
        <f>D19+D22+D25</f>
        <v>0</v>
      </c>
      <c r="E26" s="9"/>
      <c r="F26" s="9"/>
      <c r="G26" s="13">
        <f>G19+G22+G25</f>
        <v>0</v>
      </c>
      <c r="H26" s="98"/>
      <c r="I26" s="99"/>
      <c r="J26" s="34"/>
      <c r="K26" s="34"/>
      <c r="L26" s="34"/>
      <c r="M26" s="34"/>
      <c r="N26" s="34"/>
      <c r="O26" s="34"/>
    </row>
    <row r="27" spans="1:15" ht="45">
      <c r="A27" s="87">
        <f t="shared" si="1"/>
        <v>26</v>
      </c>
      <c r="B27" s="63" t="s">
        <v>26</v>
      </c>
      <c r="C27" s="18" t="str">
        <f>IF(D5=0,"NA",C26/($D$5*1000000))</f>
        <v>NA</v>
      </c>
      <c r="D27" s="19" t="str">
        <f>IF(D5=0,"NA",D26/($D$5*1000000))</f>
        <v>NA</v>
      </c>
      <c r="E27" s="9"/>
      <c r="F27" s="9"/>
      <c r="G27" s="9"/>
      <c r="H27" s="89"/>
      <c r="I27" s="90"/>
      <c r="J27" s="34"/>
      <c r="K27" s="34"/>
      <c r="L27" s="34"/>
      <c r="M27" s="34"/>
      <c r="N27" s="34"/>
      <c r="O27" s="34"/>
    </row>
    <row r="28" spans="1:15" ht="30">
      <c r="A28" s="87">
        <f t="shared" si="1"/>
        <v>27</v>
      </c>
      <c r="B28" s="63" t="s">
        <v>25</v>
      </c>
      <c r="C28" s="9"/>
      <c r="D28" s="9"/>
      <c r="E28" s="9"/>
      <c r="F28" s="9"/>
      <c r="G28" s="33" t="str">
        <f>IF(D5=0,"NA",G26/(D5*1000*365))</f>
        <v>NA</v>
      </c>
      <c r="H28" s="89"/>
      <c r="I28" s="90"/>
      <c r="J28" s="34"/>
      <c r="K28" s="34"/>
      <c r="L28" s="34"/>
      <c r="M28" s="34"/>
      <c r="N28" s="34"/>
      <c r="O28" s="34"/>
    </row>
    <row r="29" spans="1:15" ht="16.5" customHeight="1">
      <c r="A29" s="87">
        <f t="shared" si="1"/>
        <v>28</v>
      </c>
      <c r="B29" s="64"/>
      <c r="C29" s="26"/>
      <c r="D29" s="26"/>
      <c r="E29" s="26"/>
      <c r="F29" s="26"/>
      <c r="G29" s="26"/>
      <c r="H29" s="89"/>
      <c r="I29" s="90"/>
      <c r="J29" s="34"/>
      <c r="K29" s="34"/>
      <c r="L29" s="34"/>
      <c r="M29" s="34"/>
      <c r="N29" s="34"/>
      <c r="O29" s="34"/>
    </row>
    <row r="30" spans="1:15" ht="30">
      <c r="A30" s="87">
        <f t="shared" si="1"/>
        <v>29</v>
      </c>
      <c r="B30" s="65" t="s">
        <v>87</v>
      </c>
      <c r="C30" s="9"/>
      <c r="D30" s="9"/>
      <c r="E30" s="9"/>
      <c r="F30" s="9"/>
      <c r="G30" s="9"/>
      <c r="H30" s="89"/>
      <c r="I30" s="90"/>
      <c r="J30" s="34"/>
      <c r="K30" s="34"/>
      <c r="L30" s="34"/>
      <c r="M30" s="34"/>
      <c r="N30" s="34"/>
      <c r="O30" s="34"/>
    </row>
    <row r="31" spans="1:15">
      <c r="A31" s="87">
        <f t="shared" si="1"/>
        <v>30</v>
      </c>
      <c r="B31" s="66" t="s">
        <v>19</v>
      </c>
      <c r="C31" s="8"/>
      <c r="D31" s="8"/>
      <c r="E31" s="9"/>
      <c r="F31" s="9"/>
      <c r="G31" s="10">
        <f>D31</f>
        <v>0</v>
      </c>
      <c r="H31" s="93"/>
      <c r="I31" s="94"/>
      <c r="J31" s="34"/>
      <c r="K31" s="34"/>
      <c r="L31" s="34"/>
      <c r="M31" s="34"/>
      <c r="N31" s="34"/>
      <c r="O31" s="34"/>
    </row>
    <row r="32" spans="1:15">
      <c r="A32" s="87">
        <f t="shared" si="1"/>
        <v>31</v>
      </c>
      <c r="B32" s="67" t="s">
        <v>29</v>
      </c>
      <c r="C32" s="11"/>
      <c r="D32" s="13">
        <f>C32*E32</f>
        <v>0</v>
      </c>
      <c r="E32" s="21"/>
      <c r="F32" s="22"/>
      <c r="G32" s="13">
        <f>IF(F32="",0,-1*PMT($D$7,F32,D32))</f>
        <v>0</v>
      </c>
      <c r="H32" s="4"/>
      <c r="I32" s="4"/>
      <c r="J32" s="34"/>
      <c r="K32" s="34"/>
      <c r="L32" s="34"/>
      <c r="M32" s="34"/>
      <c r="N32" s="34"/>
      <c r="O32" s="34"/>
    </row>
    <row r="33" spans="1:15">
      <c r="A33" s="87">
        <f t="shared" si="1"/>
        <v>32</v>
      </c>
      <c r="B33" s="67" t="s">
        <v>30</v>
      </c>
      <c r="C33" s="11"/>
      <c r="D33" s="13">
        <f t="shared" ref="D33:D36" si="5">C33*E33</f>
        <v>0</v>
      </c>
      <c r="E33" s="21"/>
      <c r="F33" s="22"/>
      <c r="G33" s="13">
        <f t="shared" ref="G33:G36" si="6">IF(F33="",0,-1*PMT($D$7,F33,D33))</f>
        <v>0</v>
      </c>
      <c r="H33" s="4"/>
      <c r="I33" s="4"/>
      <c r="J33" s="34"/>
      <c r="K33" s="34"/>
      <c r="L33" s="34"/>
      <c r="M33" s="34"/>
      <c r="N33" s="34"/>
      <c r="O33" s="34"/>
    </row>
    <row r="34" spans="1:15">
      <c r="A34" s="87">
        <f t="shared" si="1"/>
        <v>33</v>
      </c>
      <c r="B34" s="67" t="s">
        <v>31</v>
      </c>
      <c r="C34" s="11"/>
      <c r="D34" s="13">
        <f t="shared" si="5"/>
        <v>0</v>
      </c>
      <c r="E34" s="21"/>
      <c r="F34" s="22"/>
      <c r="G34" s="13">
        <f t="shared" si="6"/>
        <v>0</v>
      </c>
      <c r="H34" s="4"/>
      <c r="I34" s="4"/>
      <c r="J34" s="34"/>
      <c r="K34" s="34"/>
      <c r="L34" s="34"/>
      <c r="M34" s="34"/>
      <c r="N34" s="34"/>
      <c r="O34" s="34"/>
    </row>
    <row r="35" spans="1:15">
      <c r="A35" s="87">
        <f t="shared" si="1"/>
        <v>34</v>
      </c>
      <c r="B35" s="67" t="s">
        <v>32</v>
      </c>
      <c r="C35" s="11"/>
      <c r="D35" s="13">
        <f t="shared" si="5"/>
        <v>0</v>
      </c>
      <c r="E35" s="21"/>
      <c r="F35" s="22"/>
      <c r="G35" s="13">
        <f t="shared" si="6"/>
        <v>0</v>
      </c>
      <c r="H35" s="4"/>
      <c r="I35" s="4"/>
      <c r="J35" s="34"/>
      <c r="K35" s="34"/>
      <c r="L35" s="34"/>
      <c r="M35" s="34"/>
      <c r="N35" s="34"/>
      <c r="O35" s="34"/>
    </row>
    <row r="36" spans="1:15">
      <c r="A36" s="87">
        <f t="shared" si="1"/>
        <v>35</v>
      </c>
      <c r="B36" s="67" t="s">
        <v>33</v>
      </c>
      <c r="C36" s="11"/>
      <c r="D36" s="13">
        <f t="shared" si="5"/>
        <v>0</v>
      </c>
      <c r="E36" s="21"/>
      <c r="F36" s="22"/>
      <c r="G36" s="13">
        <f t="shared" si="6"/>
        <v>0</v>
      </c>
      <c r="H36" s="4"/>
      <c r="I36" s="4"/>
      <c r="J36" s="34"/>
      <c r="K36" s="34"/>
      <c r="L36" s="34"/>
      <c r="M36" s="34"/>
      <c r="N36" s="34"/>
      <c r="O36" s="34"/>
    </row>
    <row r="37" spans="1:15" ht="30">
      <c r="A37" s="87">
        <f t="shared" si="1"/>
        <v>36</v>
      </c>
      <c r="B37" s="63" t="s">
        <v>53</v>
      </c>
      <c r="C37" s="13">
        <f>SUM(C32:C36)</f>
        <v>0</v>
      </c>
      <c r="D37" s="17">
        <f>SUM(D32:D36)</f>
        <v>0</v>
      </c>
      <c r="E37" s="9"/>
      <c r="F37" s="9"/>
      <c r="G37" s="13">
        <f>SUM(G32:G36)</f>
        <v>0</v>
      </c>
      <c r="H37" s="98"/>
      <c r="I37" s="99"/>
      <c r="J37" s="34"/>
      <c r="K37" s="34"/>
      <c r="L37" s="34"/>
      <c r="M37" s="34"/>
      <c r="N37" s="34"/>
      <c r="O37" s="34"/>
    </row>
    <row r="38" spans="1:15" ht="30">
      <c r="A38" s="87">
        <f t="shared" si="1"/>
        <v>37</v>
      </c>
      <c r="B38" s="65" t="s">
        <v>54</v>
      </c>
      <c r="C38" s="9"/>
      <c r="D38" s="9"/>
      <c r="E38" s="9"/>
      <c r="F38" s="9"/>
      <c r="G38" s="33" t="str">
        <f>IF(D5=0,"NA",G37/(D5*1000*365))</f>
        <v>NA</v>
      </c>
      <c r="H38" s="89"/>
      <c r="I38" s="90"/>
      <c r="J38" s="34"/>
      <c r="K38" s="34"/>
      <c r="L38" s="34"/>
      <c r="M38" s="34"/>
      <c r="N38" s="34"/>
      <c r="O38" s="34"/>
    </row>
    <row r="39" spans="1:15" ht="14.25" customHeight="1">
      <c r="A39" s="87">
        <f t="shared" si="1"/>
        <v>38</v>
      </c>
      <c r="B39" s="64"/>
      <c r="C39" s="26"/>
      <c r="D39" s="26"/>
      <c r="E39" s="26"/>
      <c r="F39" s="26"/>
      <c r="G39" s="26"/>
      <c r="H39" s="89"/>
      <c r="I39" s="90"/>
      <c r="J39" s="34"/>
      <c r="K39" s="34"/>
      <c r="L39" s="34"/>
      <c r="M39" s="34"/>
      <c r="N39" s="34"/>
      <c r="O39" s="34"/>
    </row>
    <row r="40" spans="1:15">
      <c r="A40" s="87">
        <f t="shared" si="1"/>
        <v>39</v>
      </c>
      <c r="B40" s="62" t="s">
        <v>88</v>
      </c>
      <c r="C40" s="9"/>
      <c r="D40" s="9"/>
      <c r="E40" s="9"/>
      <c r="F40" s="9"/>
      <c r="G40" s="9"/>
      <c r="H40" s="89"/>
      <c r="I40" s="90"/>
      <c r="J40" s="34"/>
      <c r="K40" s="34"/>
      <c r="L40" s="34"/>
      <c r="M40" s="34"/>
      <c r="N40" s="34"/>
      <c r="O40" s="34"/>
    </row>
    <row r="41" spans="1:15">
      <c r="A41" s="87">
        <f t="shared" si="1"/>
        <v>40</v>
      </c>
      <c r="B41" s="66" t="s">
        <v>19</v>
      </c>
      <c r="C41" s="8"/>
      <c r="D41" s="8"/>
      <c r="E41" s="9"/>
      <c r="F41" s="9"/>
      <c r="G41" s="10">
        <f>D41</f>
        <v>0</v>
      </c>
      <c r="H41" s="93"/>
      <c r="I41" s="94"/>
      <c r="J41" s="34"/>
      <c r="K41" s="34"/>
      <c r="L41" s="34"/>
      <c r="M41" s="34"/>
      <c r="N41" s="34"/>
      <c r="O41" s="34"/>
    </row>
    <row r="42" spans="1:15">
      <c r="A42" s="87">
        <f t="shared" si="1"/>
        <v>41</v>
      </c>
      <c r="B42" s="67" t="s">
        <v>28</v>
      </c>
      <c r="C42" s="11"/>
      <c r="D42" s="13">
        <f>C42*E42</f>
        <v>0</v>
      </c>
      <c r="E42" s="21"/>
      <c r="F42" s="9"/>
      <c r="G42" s="13">
        <f>D42</f>
        <v>0</v>
      </c>
      <c r="H42" s="4"/>
      <c r="I42" s="4"/>
      <c r="J42" s="34"/>
      <c r="K42" s="34"/>
      <c r="L42" s="34"/>
      <c r="M42" s="34"/>
      <c r="N42" s="34"/>
      <c r="O42" s="34"/>
    </row>
    <row r="43" spans="1:15">
      <c r="A43" s="87">
        <f t="shared" si="1"/>
        <v>42</v>
      </c>
      <c r="B43" s="67" t="s">
        <v>34</v>
      </c>
      <c r="C43" s="11"/>
      <c r="D43" s="13">
        <f t="shared" ref="D43:D46" si="7">C43*E43</f>
        <v>0</v>
      </c>
      <c r="E43" s="21"/>
      <c r="F43" s="9"/>
      <c r="G43" s="13">
        <f t="shared" ref="G43:G46" si="8">D43</f>
        <v>0</v>
      </c>
      <c r="H43" s="4"/>
      <c r="I43" s="4"/>
      <c r="J43" s="34"/>
      <c r="K43" s="34"/>
      <c r="L43" s="34"/>
      <c r="M43" s="34"/>
      <c r="N43" s="34"/>
      <c r="O43" s="34"/>
    </row>
    <row r="44" spans="1:15">
      <c r="A44" s="87">
        <f t="shared" si="1"/>
        <v>43</v>
      </c>
      <c r="B44" s="67" t="s">
        <v>35</v>
      </c>
      <c r="C44" s="11"/>
      <c r="D44" s="13">
        <f t="shared" si="7"/>
        <v>0</v>
      </c>
      <c r="E44" s="21"/>
      <c r="F44" s="9"/>
      <c r="G44" s="13">
        <f t="shared" si="8"/>
        <v>0</v>
      </c>
      <c r="H44" s="4"/>
      <c r="I44" s="4"/>
      <c r="J44" s="34"/>
      <c r="K44" s="34"/>
      <c r="L44" s="34"/>
      <c r="M44" s="34"/>
      <c r="N44" s="34"/>
      <c r="O44" s="34"/>
    </row>
    <row r="45" spans="1:15">
      <c r="A45" s="87">
        <f t="shared" si="1"/>
        <v>44</v>
      </c>
      <c r="B45" s="67" t="s">
        <v>36</v>
      </c>
      <c r="C45" s="11"/>
      <c r="D45" s="13">
        <f t="shared" si="7"/>
        <v>0</v>
      </c>
      <c r="E45" s="21"/>
      <c r="F45" s="9"/>
      <c r="G45" s="13">
        <f t="shared" si="8"/>
        <v>0</v>
      </c>
      <c r="H45" s="4"/>
      <c r="I45" s="4"/>
      <c r="J45" s="34"/>
      <c r="K45" s="34"/>
      <c r="L45" s="34"/>
      <c r="M45" s="34"/>
      <c r="N45" s="34"/>
      <c r="O45" s="34"/>
    </row>
    <row r="46" spans="1:15">
      <c r="A46" s="87">
        <f t="shared" si="1"/>
        <v>45</v>
      </c>
      <c r="B46" s="67" t="s">
        <v>37</v>
      </c>
      <c r="C46" s="11"/>
      <c r="D46" s="13">
        <f t="shared" si="7"/>
        <v>0</v>
      </c>
      <c r="E46" s="21"/>
      <c r="F46" s="9"/>
      <c r="G46" s="13">
        <f t="shared" si="8"/>
        <v>0</v>
      </c>
      <c r="H46" s="4"/>
      <c r="I46" s="4"/>
      <c r="J46" s="34"/>
      <c r="K46" s="34"/>
      <c r="L46" s="34"/>
      <c r="M46" s="34"/>
      <c r="N46" s="34"/>
      <c r="O46" s="34"/>
    </row>
    <row r="47" spans="1:15">
      <c r="A47" s="87">
        <f t="shared" si="1"/>
        <v>46</v>
      </c>
      <c r="B47" s="62" t="s">
        <v>38</v>
      </c>
      <c r="C47" s="13">
        <f>SUM(C42:C46)</f>
        <v>0</v>
      </c>
      <c r="D47" s="17">
        <f>SUM(D42:D46)</f>
        <v>0</v>
      </c>
      <c r="E47" s="9"/>
      <c r="F47" s="9"/>
      <c r="G47" s="13">
        <f>SUM(G42:G46)</f>
        <v>0</v>
      </c>
      <c r="H47" s="98"/>
      <c r="I47" s="99"/>
      <c r="J47" s="34"/>
      <c r="K47" s="34"/>
      <c r="L47" s="34"/>
      <c r="M47" s="34"/>
      <c r="N47" s="34"/>
      <c r="O47" s="34"/>
    </row>
    <row r="48" spans="1:15" ht="30">
      <c r="A48" s="87">
        <f t="shared" si="1"/>
        <v>47</v>
      </c>
      <c r="B48" s="63" t="s">
        <v>39</v>
      </c>
      <c r="C48" s="9"/>
      <c r="D48" s="9"/>
      <c r="E48" s="9"/>
      <c r="F48" s="9"/>
      <c r="G48" s="108" t="str">
        <f>IF(D5=0,"NA",G47/(D5*1000*365))</f>
        <v>NA</v>
      </c>
      <c r="H48" s="89"/>
      <c r="I48" s="90"/>
      <c r="J48" s="34"/>
      <c r="K48" s="34"/>
      <c r="L48" s="34"/>
      <c r="M48" s="34"/>
      <c r="N48" s="34"/>
      <c r="O48" s="34"/>
    </row>
    <row r="49" spans="1:15" ht="17.25" customHeight="1">
      <c r="A49" s="87">
        <f t="shared" si="1"/>
        <v>48</v>
      </c>
      <c r="B49" s="64"/>
      <c r="C49" s="26"/>
      <c r="D49" s="26"/>
      <c r="E49" s="26"/>
      <c r="F49" s="26"/>
      <c r="G49" s="26"/>
      <c r="H49" s="89"/>
      <c r="I49" s="90"/>
      <c r="J49" s="34"/>
      <c r="K49" s="34"/>
      <c r="L49" s="34"/>
      <c r="M49" s="34"/>
      <c r="N49" s="34"/>
      <c r="O49" s="34"/>
    </row>
    <row r="50" spans="1:15" ht="30">
      <c r="A50" s="87">
        <f t="shared" si="1"/>
        <v>49</v>
      </c>
      <c r="B50" s="63" t="s">
        <v>89</v>
      </c>
      <c r="C50" s="9"/>
      <c r="D50" s="9"/>
      <c r="E50" s="9"/>
      <c r="F50" s="9"/>
      <c r="G50" s="17">
        <f>G26+G37+G47</f>
        <v>0</v>
      </c>
      <c r="H50" s="89"/>
      <c r="I50" s="90"/>
      <c r="J50" s="34"/>
      <c r="K50" s="34"/>
      <c r="L50" s="34"/>
      <c r="M50" s="34"/>
      <c r="N50" s="34"/>
      <c r="O50" s="34"/>
    </row>
    <row r="51" spans="1:15" ht="45.75" customHeight="1">
      <c r="A51" s="87">
        <f t="shared" si="1"/>
        <v>50</v>
      </c>
      <c r="B51" s="107" t="s">
        <v>170</v>
      </c>
      <c r="C51" s="9"/>
      <c r="D51" s="9"/>
      <c r="E51" s="9"/>
      <c r="F51" s="9"/>
      <c r="G51" s="33" t="str">
        <f>IF(D5=0,"NA",G50/(D5*1000*365))</f>
        <v>NA</v>
      </c>
      <c r="H51" s="93"/>
      <c r="I51" s="94"/>
      <c r="J51" s="34"/>
      <c r="K51" s="34"/>
      <c r="L51" s="34"/>
      <c r="M51" s="34"/>
      <c r="N51" s="34"/>
      <c r="O51" s="34"/>
    </row>
    <row r="52" spans="1:15" ht="37.5" customHeight="1">
      <c r="A52" s="87">
        <f t="shared" si="1"/>
        <v>51</v>
      </c>
      <c r="B52" s="123" t="s">
        <v>40</v>
      </c>
      <c r="C52" s="143"/>
      <c r="D52" s="143"/>
      <c r="E52" s="143"/>
      <c r="F52" s="143"/>
      <c r="G52" s="143"/>
      <c r="H52" s="34"/>
      <c r="I52" s="34"/>
      <c r="J52" s="34"/>
      <c r="K52" s="34"/>
      <c r="L52" s="34"/>
      <c r="M52" s="34"/>
      <c r="N52" s="34"/>
      <c r="O52" s="34"/>
    </row>
    <row r="53" spans="1:15" ht="33" customHeight="1">
      <c r="A53" s="87">
        <f t="shared" si="1"/>
        <v>52</v>
      </c>
      <c r="B53" s="123" t="s">
        <v>169</v>
      </c>
      <c r="C53" s="123"/>
      <c r="D53" s="123"/>
      <c r="E53" s="123"/>
      <c r="F53" s="123"/>
      <c r="G53" s="123"/>
      <c r="H53" s="38"/>
      <c r="I53" s="38"/>
      <c r="J53" s="38"/>
      <c r="K53" s="38"/>
      <c r="L53" s="38"/>
      <c r="M53" s="38"/>
      <c r="N53" s="38"/>
      <c r="O53" s="38"/>
    </row>
    <row r="54" spans="1:15" ht="62.25" customHeight="1">
      <c r="A54" s="87">
        <f t="shared" si="1"/>
        <v>53</v>
      </c>
      <c r="B54" s="150" t="s">
        <v>76</v>
      </c>
      <c r="C54" s="151"/>
      <c r="D54" s="151"/>
      <c r="E54" s="151"/>
      <c r="F54" s="151"/>
      <c r="G54" s="151"/>
      <c r="H54" s="51"/>
      <c r="I54" s="51"/>
      <c r="J54" s="51"/>
      <c r="K54" s="51"/>
      <c r="L54" s="51"/>
      <c r="M54" s="40"/>
      <c r="N54" s="40"/>
      <c r="O54" s="40"/>
    </row>
    <row r="55" spans="1:15" ht="34.5" customHeight="1">
      <c r="A55" s="87">
        <f t="shared" si="1"/>
        <v>54</v>
      </c>
      <c r="B55" s="151" t="s">
        <v>42</v>
      </c>
      <c r="C55" s="151"/>
      <c r="D55" s="151"/>
      <c r="E55" s="151"/>
      <c r="F55" s="151"/>
      <c r="G55" s="151"/>
    </row>
  </sheetData>
  <mergeCells count="16">
    <mergeCell ref="B1:G1"/>
    <mergeCell ref="H1:I1"/>
    <mergeCell ref="C2:G2"/>
    <mergeCell ref="H2:I2"/>
    <mergeCell ref="C3:G3"/>
    <mergeCell ref="H3:I4"/>
    <mergeCell ref="E4:G4"/>
    <mergeCell ref="B53:G53"/>
    <mergeCell ref="B54:G54"/>
    <mergeCell ref="B55:G55"/>
    <mergeCell ref="B5:C5"/>
    <mergeCell ref="G5:G8"/>
    <mergeCell ref="B6:C6"/>
    <mergeCell ref="B7:C7"/>
    <mergeCell ref="E7:F7"/>
    <mergeCell ref="B52:G52"/>
  </mergeCells>
  <dataValidations count="3">
    <dataValidation type="list" allowBlank="1" showInputMessage="1" showErrorMessage="1" sqref="C20:D20">
      <formula1>Markup</formula1>
    </dataValidation>
    <dataValidation type="list" allowBlank="1" showInputMessage="1" showErrorMessage="1" sqref="C4">
      <formula1>YESNO</formula1>
    </dataValidation>
    <dataValidation type="list" allowBlank="1" showInputMessage="1" showErrorMessage="1" sqref="C3:G3">
      <formula1>projtype</formula1>
    </dataValidation>
  </dataValidations>
  <pageMargins left="0.45" right="0.45" top="0.5" bottom="0.75" header="0" footer="0.3"/>
  <pageSetup paperSize="17" scale="84" fitToHeight="2" orientation="landscape" r:id="rId1"/>
  <headerFooter>
    <oddFooter>&amp;L&amp;Z&amp;F
&amp;A&amp;R&amp;D</oddFooter>
  </headerFooter>
  <rowBreaks count="1" manualBreakCount="1">
    <brk id="28"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35</vt:i4>
      </vt:variant>
    </vt:vector>
  </HeadingPairs>
  <TitlesOfParts>
    <vt:vector size="68" baseType="lpstr">
      <vt:lpstr>Summary Costs Supply Projects</vt:lpstr>
      <vt:lpstr>Useful Life</vt:lpstr>
      <vt:lpstr>Project 1</vt:lpstr>
      <vt:lpstr>Project 1 Cost of Design etc</vt:lpstr>
      <vt:lpstr>Project 2</vt:lpstr>
      <vt:lpstr>Project 2 Cost of Design etc</vt:lpstr>
      <vt:lpstr>Project 3</vt:lpstr>
      <vt:lpstr>Project 3 Cost of Design etc</vt:lpstr>
      <vt:lpstr>Project 4</vt:lpstr>
      <vt:lpstr>Project 4 Cost of Design etc</vt:lpstr>
      <vt:lpstr>Project 5</vt:lpstr>
      <vt:lpstr>Project 5 Cost of Design etc</vt:lpstr>
      <vt:lpstr>Project 6</vt:lpstr>
      <vt:lpstr>Project 6 Cost of Design etc</vt:lpstr>
      <vt:lpstr>Project 7</vt:lpstr>
      <vt:lpstr>Project 7 Cost of Design etc</vt:lpstr>
      <vt:lpstr>Project 8</vt:lpstr>
      <vt:lpstr>Project 8 Cost of Design etc</vt:lpstr>
      <vt:lpstr>Project 9</vt:lpstr>
      <vt:lpstr>Project 9 Cost of Design etc</vt:lpstr>
      <vt:lpstr>Project 10</vt:lpstr>
      <vt:lpstr>Project 10 Cost of Design etc</vt:lpstr>
      <vt:lpstr>Project 11</vt:lpstr>
      <vt:lpstr>Project 11 Cost of Design etc</vt:lpstr>
      <vt:lpstr>Project 12</vt:lpstr>
      <vt:lpstr>Project 12 Cost of Design etc</vt:lpstr>
      <vt:lpstr>Project 13</vt:lpstr>
      <vt:lpstr>Project 13 Cost of Design etc</vt:lpstr>
      <vt:lpstr>Project 14</vt:lpstr>
      <vt:lpstr>Project 14 Cost of Design etc</vt:lpstr>
      <vt:lpstr>Project 15</vt:lpstr>
      <vt:lpstr>Project 15 Cost of Design etc</vt:lpstr>
      <vt:lpstr>Validation Lists</vt:lpstr>
      <vt:lpstr>Markup</vt:lpstr>
      <vt:lpstr>'Project 1'!Print_Area</vt:lpstr>
      <vt:lpstr>'Project 10'!Print_Area</vt:lpstr>
      <vt:lpstr>'Project 11'!Print_Area</vt:lpstr>
      <vt:lpstr>'Project 12'!Print_Area</vt:lpstr>
      <vt:lpstr>'Project 13'!Print_Area</vt:lpstr>
      <vt:lpstr>'Project 14'!Print_Area</vt:lpstr>
      <vt:lpstr>'Project 15'!Print_Area</vt:lpstr>
      <vt:lpstr>'Project 2'!Print_Area</vt:lpstr>
      <vt:lpstr>'Project 3'!Print_Area</vt:lpstr>
      <vt:lpstr>'Project 4'!Print_Area</vt:lpstr>
      <vt:lpstr>'Project 5'!Print_Area</vt:lpstr>
      <vt:lpstr>'Project 6'!Print_Area</vt:lpstr>
      <vt:lpstr>'Project 7'!Print_Area</vt:lpstr>
      <vt:lpstr>'Project 8'!Print_Area</vt:lpstr>
      <vt:lpstr>'Project 9'!Print_Area</vt:lpstr>
      <vt:lpstr>'Project 1'!Print_Titles</vt:lpstr>
      <vt:lpstr>'Project 10'!Print_Titles</vt:lpstr>
      <vt:lpstr>'Project 11'!Print_Titles</vt:lpstr>
      <vt:lpstr>'Project 12'!Print_Titles</vt:lpstr>
      <vt:lpstr>'Project 13'!Print_Titles</vt:lpstr>
      <vt:lpstr>'Project 14'!Print_Titles</vt:lpstr>
      <vt:lpstr>'Project 15'!Print_Titles</vt:lpstr>
      <vt:lpstr>'Project 2'!Print_Titles</vt:lpstr>
      <vt:lpstr>'Project 3'!Print_Titles</vt:lpstr>
      <vt:lpstr>'Project 4'!Print_Titles</vt:lpstr>
      <vt:lpstr>'Project 5'!Print_Titles</vt:lpstr>
      <vt:lpstr>'Project 6'!Print_Titles</vt:lpstr>
      <vt:lpstr>'Project 7'!Print_Titles</vt:lpstr>
      <vt:lpstr>'Project 8'!Print_Titles</vt:lpstr>
      <vt:lpstr>'Project 9'!Print_Titles</vt:lpstr>
      <vt:lpstr>ProjectType</vt:lpstr>
      <vt:lpstr>ProjectTypeblank</vt:lpstr>
      <vt:lpstr>projtype</vt:lpstr>
      <vt:lpstr>YESNO</vt:lpstr>
    </vt:vector>
  </TitlesOfParts>
  <Company>Hazen and Sawyer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gjohns</dc:creator>
  <cp:lastModifiedBy>thudson</cp:lastModifiedBy>
  <cp:lastPrinted>2010-05-25T20:17:58Z</cp:lastPrinted>
  <dcterms:created xsi:type="dcterms:W3CDTF">2010-05-13T17:55:06Z</dcterms:created>
  <dcterms:modified xsi:type="dcterms:W3CDTF">2011-03-21T15:29:54Z</dcterms:modified>
</cp:coreProperties>
</file>